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S:\03 業務部\★再エネ主力化\500新手法（R5当初）\稟議書（R5当初）\2305160x_公募要領・公募概要・Q&amp;Aの作成およびHP公開（営農地等R5t・R4h同時公募）\様式\"/>
    </mc:Choice>
  </mc:AlternateContent>
  <xr:revisionPtr revIDLastSave="0" documentId="13_ncr:1_{F8FCB92D-9197-41C4-997B-D3ED9BC5D696}" xr6:coauthVersionLast="47" xr6:coauthVersionMax="47" xr10:uidLastSave="{00000000-0000-0000-0000-000000000000}"/>
  <workbookProtection workbookAlgorithmName="SHA-512" workbookHashValue="rzBCMxnWBJ2WwLL7iRkxydfLFOoNUXrhUpmE+f9Vr3JoG4wjzl/kXApJYKwXhNelL/yrlk9t/bUNMS+EFz66Fg==" workbookSaltValue="VQO27AVB4zZgSjY0nl1KjA==" workbookSpinCount="100000" lockStructure="1"/>
  <bookViews>
    <workbookView xWindow="-28920" yWindow="-2475" windowWidth="29040" windowHeight="15840" xr2:uid="{39B63CE7-8640-4067-94F9-214D15DD073A}"/>
  </bookViews>
  <sheets>
    <sheet name="A-1応募申請書" sheetId="5" r:id="rId1"/>
    <sheet name="B-1実施計画書" sheetId="1" r:id="rId2"/>
    <sheet name="C-1経費内訳" sheetId="2" r:id="rId3"/>
    <sheet name="C-2経費内訳表" sheetId="3" r:id="rId4"/>
    <sheet name="経費内訳表（記載例）" sheetId="4" r:id="rId5"/>
  </sheets>
  <definedNames>
    <definedName name="_xlnm.Print_Area" localSheetId="0">'A-1応募申請書'!$A$1:$BH$49</definedName>
    <definedName name="_xlnm.Print_Area" localSheetId="1">'B-1実施計画書'!$B$1:$BZ$285</definedName>
    <definedName name="_xlnm.Print_Area" localSheetId="2">'C-1経費内訳'!$A$1:$L$37</definedName>
    <definedName name="_xlnm.Print_Area" localSheetId="3">'C-2経費内訳表'!$A$1:$W$78</definedName>
    <definedName name="_xlnm.Print_Area" localSheetId="4">'経費内訳表（記載例）'!$A$1:$W$73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P170" i="1" l="1"/>
  <c r="AP169" i="1"/>
  <c r="E22" i="2"/>
  <c r="E31" i="2" s="1"/>
  <c r="E36" i="2"/>
  <c r="E34" i="2"/>
  <c r="E33" i="2"/>
  <c r="E32" i="2"/>
  <c r="E30" i="2"/>
  <c r="E29" i="2"/>
  <c r="E28" i="2"/>
  <c r="E27" i="2"/>
  <c r="E26" i="2"/>
  <c r="E25" i="2"/>
  <c r="E24" i="2"/>
  <c r="E23" i="2"/>
  <c r="P2" i="3"/>
  <c r="C4" i="2"/>
  <c r="AP181" i="1"/>
  <c r="CM169" i="1"/>
  <c r="AP171" i="1" l="1"/>
  <c r="V58" i="1"/>
  <c r="V55" i="1"/>
  <c r="C8" i="2" l="1"/>
  <c r="E18" i="2"/>
  <c r="E17" i="2"/>
  <c r="E16" i="2"/>
  <c r="E15" i="2"/>
  <c r="K63" i="1"/>
  <c r="CM168" i="1"/>
  <c r="K76" i="3"/>
  <c r="K71" i="4"/>
  <c r="AP180" i="1"/>
  <c r="A8" i="5"/>
  <c r="W71" i="4"/>
  <c r="P69" i="4"/>
  <c r="T68" i="4"/>
  <c r="S68" i="4"/>
  <c r="R68" i="4"/>
  <c r="Q68" i="4"/>
  <c r="P68" i="4"/>
  <c r="O68" i="4"/>
  <c r="G68" i="4"/>
  <c r="T64" i="4"/>
  <c r="T69" i="4" s="1"/>
  <c r="S64" i="4"/>
  <c r="S69" i="4" s="1"/>
  <c r="Q64" i="4"/>
  <c r="Q69" i="4" s="1"/>
  <c r="P64" i="4"/>
  <c r="O64" i="4"/>
  <c r="O69" i="4" s="1"/>
  <c r="U63" i="4"/>
  <c r="G63" i="4"/>
  <c r="V63" i="4" s="1"/>
  <c r="W63" i="4" s="1"/>
  <c r="U62" i="4"/>
  <c r="G62" i="4"/>
  <c r="V62" i="4" s="1"/>
  <c r="V64" i="4" s="1"/>
  <c r="J61" i="4"/>
  <c r="U61" i="4" s="1"/>
  <c r="W61" i="4" s="1"/>
  <c r="G61" i="4"/>
  <c r="R60" i="4"/>
  <c r="R64" i="4" s="1"/>
  <c r="R69" i="4" s="1"/>
  <c r="G60" i="4"/>
  <c r="G59" i="4"/>
  <c r="K59" i="4" s="1"/>
  <c r="AA58" i="4"/>
  <c r="G58" i="4"/>
  <c r="X58" i="4" s="1"/>
  <c r="AA57" i="4"/>
  <c r="G57" i="4"/>
  <c r="X57" i="4" s="1"/>
  <c r="AA56" i="4"/>
  <c r="G56" i="4"/>
  <c r="X56" i="4" s="1"/>
  <c r="AA55" i="4"/>
  <c r="G55" i="4"/>
  <c r="G64" i="4" s="1"/>
  <c r="W54" i="4"/>
  <c r="U54" i="4"/>
  <c r="K53" i="4"/>
  <c r="T52" i="4"/>
  <c r="S52" i="4"/>
  <c r="R52" i="4"/>
  <c r="P52" i="4"/>
  <c r="O52" i="4"/>
  <c r="G52" i="4"/>
  <c r="Y51" i="4"/>
  <c r="Y50" i="4"/>
  <c r="V46" i="4"/>
  <c r="T46" i="4"/>
  <c r="T53" i="4" s="1"/>
  <c r="S46" i="4"/>
  <c r="S53" i="4" s="1"/>
  <c r="R46" i="4"/>
  <c r="R53" i="4" s="1"/>
  <c r="Q46" i="4"/>
  <c r="P46" i="4"/>
  <c r="P53" i="4" s="1"/>
  <c r="O46" i="4"/>
  <c r="O53" i="4" s="1"/>
  <c r="K46" i="4"/>
  <c r="AA45" i="4"/>
  <c r="G45" i="4"/>
  <c r="X45" i="4" s="1"/>
  <c r="AA44" i="4"/>
  <c r="Z44" i="4"/>
  <c r="G44" i="4"/>
  <c r="X44" i="4" s="1"/>
  <c r="AA43" i="4"/>
  <c r="Z43" i="4"/>
  <c r="Y43" i="4"/>
  <c r="X43" i="4"/>
  <c r="W43" i="4"/>
  <c r="U43" i="4"/>
  <c r="G43" i="4"/>
  <c r="G46" i="4" s="1"/>
  <c r="AA42" i="4"/>
  <c r="Z42" i="4"/>
  <c r="Y42" i="4"/>
  <c r="X42" i="4"/>
  <c r="W42" i="4"/>
  <c r="U42" i="4"/>
  <c r="G42" i="4"/>
  <c r="Y41" i="4"/>
  <c r="U41" i="4"/>
  <c r="T38" i="4"/>
  <c r="S38" i="4"/>
  <c r="R38" i="4"/>
  <c r="P38" i="4"/>
  <c r="O38" i="4"/>
  <c r="G38" i="4"/>
  <c r="Y37" i="4"/>
  <c r="T32" i="4"/>
  <c r="T39" i="4" s="1"/>
  <c r="S32" i="4"/>
  <c r="S39" i="4" s="1"/>
  <c r="S40" i="4" s="1"/>
  <c r="R32" i="4"/>
  <c r="R39" i="4" s="1"/>
  <c r="Q32" i="4"/>
  <c r="P32" i="4"/>
  <c r="P39" i="4" s="1"/>
  <c r="O32" i="4"/>
  <c r="O39" i="4" s="1"/>
  <c r="N32" i="4"/>
  <c r="M32" i="4"/>
  <c r="L32" i="4"/>
  <c r="I32" i="4"/>
  <c r="I39" i="4" s="1"/>
  <c r="I40" i="4" s="1"/>
  <c r="AA31" i="4"/>
  <c r="U31" i="4"/>
  <c r="G31" i="4"/>
  <c r="Z31" i="4" s="1"/>
  <c r="AA30" i="4"/>
  <c r="U30" i="4"/>
  <c r="W30" i="4" s="1"/>
  <c r="G30" i="4"/>
  <c r="Z30" i="4" s="1"/>
  <c r="AA29" i="4"/>
  <c r="Z29" i="4"/>
  <c r="U29" i="4"/>
  <c r="W29" i="4" s="1"/>
  <c r="G29" i="4"/>
  <c r="Y29" i="4" s="1"/>
  <c r="AA28" i="4"/>
  <c r="Z28" i="4"/>
  <c r="X28" i="4"/>
  <c r="U28" i="4"/>
  <c r="W28" i="4" s="1"/>
  <c r="Y28" i="4" s="1"/>
  <c r="AA27" i="4"/>
  <c r="Z27" i="4"/>
  <c r="X27" i="4"/>
  <c r="W27" i="4"/>
  <c r="Y27" i="4" s="1"/>
  <c r="U27" i="4"/>
  <c r="K26" i="4"/>
  <c r="K32" i="4" s="1"/>
  <c r="K39" i="4" s="1"/>
  <c r="K40" i="4" s="1"/>
  <c r="G26" i="4"/>
  <c r="AA26" i="4" s="1"/>
  <c r="J25" i="4"/>
  <c r="U25" i="4" s="1"/>
  <c r="W25" i="4" s="1"/>
  <c r="G25" i="4"/>
  <c r="AA25" i="4" s="1"/>
  <c r="J24" i="4"/>
  <c r="J32" i="4" s="1"/>
  <c r="J39" i="4" s="1"/>
  <c r="J40" i="4" s="1"/>
  <c r="G24" i="4"/>
  <c r="AA24" i="4" s="1"/>
  <c r="U23" i="4"/>
  <c r="W23" i="4" s="1"/>
  <c r="G23" i="4"/>
  <c r="AA23" i="4" s="1"/>
  <c r="K21" i="4"/>
  <c r="J21" i="4"/>
  <c r="I21" i="4"/>
  <c r="T20" i="4"/>
  <c r="S20" i="4"/>
  <c r="R20" i="4"/>
  <c r="R21" i="4" s="1"/>
  <c r="P20" i="4"/>
  <c r="O20" i="4"/>
  <c r="G20" i="4"/>
  <c r="Y20" i="4" s="1"/>
  <c r="Y19" i="4"/>
  <c r="Y18" i="4"/>
  <c r="Y17" i="4"/>
  <c r="Y16" i="4"/>
  <c r="Y15" i="4"/>
  <c r="V14" i="4"/>
  <c r="T14" i="4"/>
  <c r="T21" i="4" s="1"/>
  <c r="S14" i="4"/>
  <c r="S21" i="4" s="1"/>
  <c r="R14" i="4"/>
  <c r="Q14" i="4"/>
  <c r="P14" i="4"/>
  <c r="P21" i="4" s="1"/>
  <c r="O14" i="4"/>
  <c r="O21" i="4" s="1"/>
  <c r="K14" i="4"/>
  <c r="J14" i="4"/>
  <c r="I14" i="4"/>
  <c r="G14" i="4"/>
  <c r="G21" i="4" s="1"/>
  <c r="AA13" i="4"/>
  <c r="Z13" i="4"/>
  <c r="W13" i="4"/>
  <c r="U13" i="4"/>
  <c r="G13" i="4"/>
  <c r="Y13" i="4" s="1"/>
  <c r="AA12" i="4"/>
  <c r="Z12" i="4"/>
  <c r="X12" i="4"/>
  <c r="U12" i="4"/>
  <c r="W12" i="4" s="1"/>
  <c r="Y12" i="4" s="1"/>
  <c r="G12" i="4"/>
  <c r="Z11" i="4"/>
  <c r="Y11" i="4"/>
  <c r="X11" i="4"/>
  <c r="W11" i="4"/>
  <c r="U11" i="4"/>
  <c r="G11" i="4"/>
  <c r="AA11" i="4" s="1"/>
  <c r="Z10" i="4"/>
  <c r="X10" i="4"/>
  <c r="W10" i="4"/>
  <c r="Y10" i="4" s="1"/>
  <c r="U10" i="4"/>
  <c r="G10" i="4"/>
  <c r="AA10" i="4" s="1"/>
  <c r="X9" i="4"/>
  <c r="U9" i="4"/>
  <c r="W9" i="4" s="1"/>
  <c r="W14" i="4" s="1"/>
  <c r="G9" i="4"/>
  <c r="AA9" i="4" s="1"/>
  <c r="W76" i="3"/>
  <c r="T73" i="3"/>
  <c r="S73" i="3"/>
  <c r="R73" i="3"/>
  <c r="Q73" i="3"/>
  <c r="P73" i="3"/>
  <c r="O73" i="3"/>
  <c r="G73" i="3"/>
  <c r="Y73" i="3" s="1"/>
  <c r="Y72" i="3"/>
  <c r="Y71" i="3"/>
  <c r="Y70" i="3"/>
  <c r="V69" i="3"/>
  <c r="T69" i="3"/>
  <c r="T74" i="3" s="1"/>
  <c r="S69" i="3"/>
  <c r="S74" i="3" s="1"/>
  <c r="R69" i="3"/>
  <c r="R74" i="3" s="1"/>
  <c r="Q69" i="3"/>
  <c r="Q74" i="3" s="1"/>
  <c r="P69" i="3"/>
  <c r="P74" i="3" s="1"/>
  <c r="O69" i="3"/>
  <c r="O74" i="3" s="1"/>
  <c r="K69" i="3"/>
  <c r="K74" i="3" s="1"/>
  <c r="J69" i="3"/>
  <c r="J74" i="3" s="1"/>
  <c r="I69" i="3"/>
  <c r="I74" i="3" s="1"/>
  <c r="U68" i="3"/>
  <c r="W68" i="3" s="1"/>
  <c r="G68" i="3"/>
  <c r="AA68" i="3" s="1"/>
  <c r="W67" i="3"/>
  <c r="U67" i="3"/>
  <c r="G67" i="3"/>
  <c r="AA67" i="3" s="1"/>
  <c r="AA66" i="3"/>
  <c r="U66" i="3"/>
  <c r="W66" i="3" s="1"/>
  <c r="G66" i="3"/>
  <c r="Z66" i="3" s="1"/>
  <c r="Z65" i="3"/>
  <c r="U65" i="3"/>
  <c r="W65" i="3" s="1"/>
  <c r="G65" i="3"/>
  <c r="Y65" i="3" s="1"/>
  <c r="AA64" i="3"/>
  <c r="Z64" i="3"/>
  <c r="Y64" i="3"/>
  <c r="W64" i="3"/>
  <c r="U64" i="3"/>
  <c r="G64" i="3"/>
  <c r="G69" i="3" s="1"/>
  <c r="U63" i="3"/>
  <c r="W63" i="3" s="1"/>
  <c r="W69" i="3" s="1"/>
  <c r="B62" i="3"/>
  <c r="Y61" i="3"/>
  <c r="T61" i="3"/>
  <c r="S61" i="3"/>
  <c r="R61" i="3"/>
  <c r="P61" i="3"/>
  <c r="O61" i="3"/>
  <c r="G61" i="3"/>
  <c r="Y60" i="3"/>
  <c r="Y59" i="3"/>
  <c r="Y58" i="3"/>
  <c r="Y57" i="3"/>
  <c r="Y56" i="3"/>
  <c r="V55" i="3"/>
  <c r="T55" i="3"/>
  <c r="T62" i="3" s="1"/>
  <c r="S55" i="3"/>
  <c r="S62" i="3" s="1"/>
  <c r="R55" i="3"/>
  <c r="R62" i="3" s="1"/>
  <c r="Q55" i="3"/>
  <c r="P55" i="3"/>
  <c r="P62" i="3" s="1"/>
  <c r="O55" i="3"/>
  <c r="O62" i="3" s="1"/>
  <c r="K55" i="3"/>
  <c r="K62" i="3" s="1"/>
  <c r="J55" i="3"/>
  <c r="J62" i="3" s="1"/>
  <c r="I55" i="3"/>
  <c r="I62" i="3" s="1"/>
  <c r="AA54" i="3"/>
  <c r="Z54" i="3"/>
  <c r="X54" i="3"/>
  <c r="U54" i="3"/>
  <c r="W54" i="3" s="1"/>
  <c r="Y54" i="3" s="1"/>
  <c r="G54" i="3"/>
  <c r="Z53" i="3"/>
  <c r="X53" i="3"/>
  <c r="W53" i="3"/>
  <c r="Y53" i="3" s="1"/>
  <c r="U53" i="3"/>
  <c r="G53" i="3"/>
  <c r="AA53" i="3" s="1"/>
  <c r="AA52" i="3"/>
  <c r="Z52" i="3"/>
  <c r="X52" i="3"/>
  <c r="U52" i="3"/>
  <c r="W52" i="3" s="1"/>
  <c r="Y52" i="3" s="1"/>
  <c r="G52" i="3"/>
  <c r="U51" i="3"/>
  <c r="W51" i="3" s="1"/>
  <c r="G51" i="3"/>
  <c r="AA51" i="3" s="1"/>
  <c r="U50" i="3"/>
  <c r="W50" i="3" s="1"/>
  <c r="G50" i="3"/>
  <c r="AA50" i="3" s="1"/>
  <c r="W49" i="3"/>
  <c r="U49" i="3"/>
  <c r="U55" i="3" s="1"/>
  <c r="R47" i="3"/>
  <c r="J47" i="3"/>
  <c r="B47" i="3"/>
  <c r="T46" i="3"/>
  <c r="S46" i="3"/>
  <c r="R46" i="3"/>
  <c r="P46" i="3"/>
  <c r="O46" i="3"/>
  <c r="G46" i="3"/>
  <c r="Y46" i="3" s="1"/>
  <c r="Y45" i="3"/>
  <c r="Y44" i="3"/>
  <c r="Y43" i="3"/>
  <c r="Y42" i="3"/>
  <c r="Y41" i="3"/>
  <c r="V40" i="3"/>
  <c r="T40" i="3"/>
  <c r="T47" i="3" s="1"/>
  <c r="S40" i="3"/>
  <c r="S47" i="3" s="1"/>
  <c r="R40" i="3"/>
  <c r="Q40" i="3"/>
  <c r="P40" i="3"/>
  <c r="P47" i="3" s="1"/>
  <c r="O40" i="3"/>
  <c r="O47" i="3" s="1"/>
  <c r="K40" i="3"/>
  <c r="K47" i="3" s="1"/>
  <c r="J40" i="3"/>
  <c r="I40" i="3"/>
  <c r="I47" i="3" s="1"/>
  <c r="U39" i="3"/>
  <c r="W39" i="3" s="1"/>
  <c r="G39" i="3"/>
  <c r="AA39" i="3" s="1"/>
  <c r="AA38" i="3"/>
  <c r="U38" i="3"/>
  <c r="W38" i="3" s="1"/>
  <c r="G38" i="3"/>
  <c r="Z38" i="3" s="1"/>
  <c r="AA37" i="3"/>
  <c r="Z37" i="3"/>
  <c r="U37" i="3"/>
  <c r="W37" i="3" s="1"/>
  <c r="G37" i="3"/>
  <c r="Z36" i="3"/>
  <c r="U36" i="3"/>
  <c r="W36" i="3" s="1"/>
  <c r="Y36" i="3" s="1"/>
  <c r="G36" i="3"/>
  <c r="X36" i="3" s="1"/>
  <c r="X35" i="3"/>
  <c r="U35" i="3"/>
  <c r="W35" i="3" s="1"/>
  <c r="Y35" i="3" s="1"/>
  <c r="G35" i="3"/>
  <c r="AA35" i="3" s="1"/>
  <c r="AA34" i="3"/>
  <c r="Z34" i="3"/>
  <c r="X34" i="3"/>
  <c r="W34" i="3"/>
  <c r="Y34" i="3" s="1"/>
  <c r="U34" i="3"/>
  <c r="G34" i="3"/>
  <c r="Z33" i="3"/>
  <c r="X33" i="3"/>
  <c r="U33" i="3"/>
  <c r="W33" i="3" s="1"/>
  <c r="Y33" i="3" s="1"/>
  <c r="G33" i="3"/>
  <c r="AA33" i="3" s="1"/>
  <c r="U32" i="3"/>
  <c r="W32" i="3" s="1"/>
  <c r="G32" i="3"/>
  <c r="AA32" i="3" s="1"/>
  <c r="U31" i="3"/>
  <c r="W31" i="3" s="1"/>
  <c r="G31" i="3"/>
  <c r="AA31" i="3" s="1"/>
  <c r="AA30" i="3"/>
  <c r="W30" i="3"/>
  <c r="U30" i="3"/>
  <c r="G30" i="3"/>
  <c r="Z30" i="3" s="1"/>
  <c r="AA29" i="3"/>
  <c r="Z29" i="3"/>
  <c r="U29" i="3"/>
  <c r="W29" i="3" s="1"/>
  <c r="G29" i="3"/>
  <c r="Y29" i="3" s="1"/>
  <c r="U28" i="3"/>
  <c r="U40" i="3" s="1"/>
  <c r="P27" i="3"/>
  <c r="P48" i="3" s="1"/>
  <c r="P75" i="3" s="1"/>
  <c r="B27" i="3"/>
  <c r="T26" i="3"/>
  <c r="S26" i="3"/>
  <c r="R26" i="3"/>
  <c r="P26" i="3"/>
  <c r="O26" i="3"/>
  <c r="G26" i="3"/>
  <c r="Y26" i="3" s="1"/>
  <c r="Y25" i="3"/>
  <c r="Y24" i="3"/>
  <c r="Y23" i="3"/>
  <c r="Y22" i="3"/>
  <c r="Y21" i="3"/>
  <c r="V20" i="3"/>
  <c r="T20" i="3"/>
  <c r="T27" i="3" s="1"/>
  <c r="S20" i="3"/>
  <c r="S27" i="3" s="1"/>
  <c r="S48" i="3" s="1"/>
  <c r="S75" i="3" s="1"/>
  <c r="R20" i="3"/>
  <c r="R27" i="3" s="1"/>
  <c r="R48" i="3" s="1"/>
  <c r="R75" i="3" s="1"/>
  <c r="Q20" i="3"/>
  <c r="P20" i="3"/>
  <c r="O20" i="3"/>
  <c r="O27" i="3" s="1"/>
  <c r="K20" i="3"/>
  <c r="K27" i="3" s="1"/>
  <c r="K48" i="3" s="1"/>
  <c r="J20" i="3"/>
  <c r="J27" i="3" s="1"/>
  <c r="J48" i="3" s="1"/>
  <c r="J75" i="3" s="1"/>
  <c r="I20" i="3"/>
  <c r="I27" i="3" s="1"/>
  <c r="AA19" i="3"/>
  <c r="Z19" i="3"/>
  <c r="U19" i="3"/>
  <c r="W19" i="3" s="1"/>
  <c r="G19" i="3"/>
  <c r="Z18" i="3"/>
  <c r="U18" i="3"/>
  <c r="W18" i="3" s="1"/>
  <c r="Y18" i="3" s="1"/>
  <c r="G18" i="3"/>
  <c r="X18" i="3" s="1"/>
  <c r="X17" i="3"/>
  <c r="U17" i="3"/>
  <c r="W17" i="3" s="1"/>
  <c r="Y17" i="3" s="1"/>
  <c r="G17" i="3"/>
  <c r="AA17" i="3" s="1"/>
  <c r="AA16" i="3"/>
  <c r="X16" i="3"/>
  <c r="W16" i="3"/>
  <c r="U16" i="3"/>
  <c r="G16" i="3"/>
  <c r="Z16" i="3" s="1"/>
  <c r="AA15" i="3"/>
  <c r="Z15" i="3"/>
  <c r="U15" i="3"/>
  <c r="W15" i="3" s="1"/>
  <c r="G15" i="3"/>
  <c r="Y15" i="3" s="1"/>
  <c r="U14" i="3"/>
  <c r="W14" i="3" s="1"/>
  <c r="G14" i="3"/>
  <c r="AA14" i="3" s="1"/>
  <c r="W13" i="3"/>
  <c r="U13" i="3"/>
  <c r="G13" i="3"/>
  <c r="AA13" i="3" s="1"/>
  <c r="AA12" i="3"/>
  <c r="Z12" i="3"/>
  <c r="X12" i="3"/>
  <c r="W12" i="3"/>
  <c r="U12" i="3"/>
  <c r="G12" i="3"/>
  <c r="Y12" i="3" s="1"/>
  <c r="AA11" i="3"/>
  <c r="Z11" i="3"/>
  <c r="U11" i="3"/>
  <c r="W11" i="3" s="1"/>
  <c r="G11" i="3"/>
  <c r="Y11" i="3" s="1"/>
  <c r="U10" i="3"/>
  <c r="W10" i="3" s="1"/>
  <c r="Y10" i="3" s="1"/>
  <c r="G10" i="3"/>
  <c r="X10" i="3" s="1"/>
  <c r="X9" i="3"/>
  <c r="W9" i="3"/>
  <c r="U9" i="3"/>
  <c r="G9" i="3"/>
  <c r="AA9" i="3" s="1"/>
  <c r="W8" i="3"/>
  <c r="U8" i="3"/>
  <c r="U20" i="3" s="1"/>
  <c r="O39" i="2"/>
  <c r="G39" i="2"/>
  <c r="B20" i="2"/>
  <c r="AB10" i="2"/>
  <c r="G8" i="2"/>
  <c r="C9" i="2"/>
  <c r="B282" i="1"/>
  <c r="BU206" i="1"/>
  <c r="BO206" i="1"/>
  <c r="BU205" i="1"/>
  <c r="BO205" i="1"/>
  <c r="J196" i="1"/>
  <c r="AP182" i="1"/>
  <c r="AP183" i="1" s="1"/>
  <c r="AP184" i="1" s="1"/>
  <c r="CH171" i="1"/>
  <c r="U165" i="1"/>
  <c r="U164" i="1"/>
  <c r="U160" i="1"/>
  <c r="Y150" i="1"/>
  <c r="BM148" i="1"/>
  <c r="Y147" i="1"/>
  <c r="BM99" i="1"/>
  <c r="K64" i="1"/>
  <c r="BP63" i="1"/>
  <c r="AR55" i="1"/>
  <c r="V53" i="1"/>
  <c r="V54" i="1" s="1"/>
  <c r="C51" i="1"/>
  <c r="E46" i="1"/>
  <c r="AF45" i="1"/>
  <c r="E45" i="1"/>
  <c r="E44" i="1"/>
  <c r="BW41" i="1"/>
  <c r="AF41" i="1"/>
  <c r="E36" i="1"/>
  <c r="AF32" i="1"/>
  <c r="E32" i="1"/>
  <c r="BW31" i="1"/>
  <c r="AF31" i="1"/>
  <c r="E31" i="1"/>
  <c r="CL5" i="1"/>
  <c r="AS41" i="1" s="1"/>
  <c r="CP4" i="1"/>
  <c r="L12" i="1" s="1"/>
  <c r="CN4" i="1"/>
  <c r="CL4" i="1"/>
  <c r="B2" i="1" s="1"/>
  <c r="BD1" i="1"/>
  <c r="AP172" i="1" l="1"/>
  <c r="AP173" i="1" s="1"/>
  <c r="E35" i="2"/>
  <c r="E37" i="2" s="1"/>
  <c r="E39" i="2" s="1"/>
  <c r="K8" i="2" s="1"/>
  <c r="U163" i="1"/>
  <c r="AS31" i="1"/>
  <c r="AS44" i="1"/>
  <c r="T40" i="4"/>
  <c r="T70" i="4" s="1"/>
  <c r="G69" i="4"/>
  <c r="U59" i="4"/>
  <c r="W59" i="4" s="1"/>
  <c r="K64" i="4"/>
  <c r="K69" i="4" s="1"/>
  <c r="K70" i="4" s="1"/>
  <c r="G53" i="4"/>
  <c r="O40" i="4"/>
  <c r="O70" i="4" s="1"/>
  <c r="P40" i="4"/>
  <c r="S70" i="4"/>
  <c r="P70" i="4"/>
  <c r="R40" i="4"/>
  <c r="R70" i="4" s="1"/>
  <c r="W62" i="4"/>
  <c r="U24" i="4"/>
  <c r="W24" i="4" s="1"/>
  <c r="G32" i="4"/>
  <c r="Z45" i="4"/>
  <c r="Z55" i="4"/>
  <c r="Z56" i="4"/>
  <c r="Z57" i="4"/>
  <c r="Z58" i="4"/>
  <c r="U60" i="4"/>
  <c r="W60" i="4" s="1"/>
  <c r="Y9" i="4"/>
  <c r="X23" i="4"/>
  <c r="X24" i="4"/>
  <c r="X25" i="4"/>
  <c r="X26" i="4"/>
  <c r="V31" i="4"/>
  <c r="V32" i="4" s="1"/>
  <c r="W41" i="4"/>
  <c r="U26" i="4"/>
  <c r="W26" i="4" s="1"/>
  <c r="Z9" i="4"/>
  <c r="U14" i="4"/>
  <c r="Y23" i="4"/>
  <c r="Y25" i="4"/>
  <c r="Y26" i="4"/>
  <c r="I44" i="4"/>
  <c r="J45" i="4"/>
  <c r="I55" i="4"/>
  <c r="J56" i="4"/>
  <c r="I57" i="4"/>
  <c r="U57" i="4" s="1"/>
  <c r="W57" i="4" s="1"/>
  <c r="Y57" i="4" s="1"/>
  <c r="J58" i="4"/>
  <c r="U58" i="4" s="1"/>
  <c r="W58" i="4" s="1"/>
  <c r="Y58" i="4" s="1"/>
  <c r="Z23" i="4"/>
  <c r="Z24" i="4"/>
  <c r="Z25" i="4"/>
  <c r="Z26" i="4"/>
  <c r="X30" i="4"/>
  <c r="X31" i="4"/>
  <c r="X13" i="4"/>
  <c r="X29" i="4"/>
  <c r="Y30" i="4"/>
  <c r="Y14" i="4"/>
  <c r="X55" i="4"/>
  <c r="W55" i="3"/>
  <c r="T48" i="3"/>
  <c r="T75" i="3" s="1"/>
  <c r="K75" i="3"/>
  <c r="Y69" i="3"/>
  <c r="G74" i="3"/>
  <c r="U60" i="3"/>
  <c r="I48" i="3"/>
  <c r="I75" i="3" s="1"/>
  <c r="O48" i="3"/>
  <c r="O75" i="3" s="1"/>
  <c r="Y19" i="3"/>
  <c r="Y37" i="3"/>
  <c r="U25" i="3"/>
  <c r="W20" i="3"/>
  <c r="U45" i="3"/>
  <c r="Y9" i="3"/>
  <c r="Z10" i="3"/>
  <c r="AA65" i="3"/>
  <c r="U69" i="3"/>
  <c r="Z9" i="3"/>
  <c r="AA10" i="3"/>
  <c r="X15" i="3"/>
  <c r="Y16" i="3"/>
  <c r="Z17" i="3"/>
  <c r="AA18" i="3"/>
  <c r="G20" i="3"/>
  <c r="W28" i="3"/>
  <c r="W40" i="3" s="1"/>
  <c r="Z35" i="3"/>
  <c r="AA36" i="3"/>
  <c r="X14" i="3"/>
  <c r="X32" i="3"/>
  <c r="X51" i="3"/>
  <c r="X68" i="3"/>
  <c r="X13" i="3"/>
  <c r="Y14" i="3"/>
  <c r="X31" i="3"/>
  <c r="Y32" i="3"/>
  <c r="X39" i="3"/>
  <c r="X50" i="3"/>
  <c r="Y51" i="3"/>
  <c r="G55" i="3"/>
  <c r="X67" i="3"/>
  <c r="Y68" i="3"/>
  <c r="Y13" i="3"/>
  <c r="Z14" i="3"/>
  <c r="X30" i="3"/>
  <c r="Y31" i="3"/>
  <c r="Z32" i="3"/>
  <c r="X38" i="3"/>
  <c r="Y39" i="3"/>
  <c r="Y50" i="3"/>
  <c r="Z51" i="3"/>
  <c r="X66" i="3"/>
  <c r="Y67" i="3"/>
  <c r="Z68" i="3"/>
  <c r="G40" i="3"/>
  <c r="X11" i="3"/>
  <c r="Z13" i="3"/>
  <c r="X19" i="3"/>
  <c r="X29" i="3"/>
  <c r="Y30" i="3"/>
  <c r="Z31" i="3"/>
  <c r="X37" i="3"/>
  <c r="Y38" i="3"/>
  <c r="Z39" i="3"/>
  <c r="Z50" i="3"/>
  <c r="X65" i="3"/>
  <c r="Y66" i="3"/>
  <c r="Z67" i="3"/>
  <c r="X64" i="3"/>
  <c r="C19" i="2"/>
  <c r="C11" i="2"/>
  <c r="G37" i="2"/>
  <c r="L7" i="1"/>
  <c r="V56" i="1" l="1"/>
  <c r="AR56" i="1" s="1"/>
  <c r="BH58" i="1" s="1"/>
  <c r="C10" i="2"/>
  <c r="E10" i="2" s="1"/>
  <c r="G10" i="2" s="1"/>
  <c r="K10" i="2" s="1"/>
  <c r="Y24" i="4"/>
  <c r="U56" i="4"/>
  <c r="W56" i="4" s="1"/>
  <c r="Y56" i="4" s="1"/>
  <c r="J64" i="4"/>
  <c r="J69" i="4" s="1"/>
  <c r="Q18" i="4"/>
  <c r="Q19" i="4"/>
  <c r="U19" i="4" s="1"/>
  <c r="G39" i="4"/>
  <c r="U55" i="4"/>
  <c r="I64" i="4"/>
  <c r="I69" i="4" s="1"/>
  <c r="I70" i="4" s="1"/>
  <c r="J46" i="4"/>
  <c r="J53" i="4" s="1"/>
  <c r="U45" i="4"/>
  <c r="W45" i="4" s="1"/>
  <c r="Y45" i="4" s="1"/>
  <c r="W31" i="4"/>
  <c r="Y31" i="4" s="1"/>
  <c r="U32" i="4"/>
  <c r="U44" i="4"/>
  <c r="I46" i="4"/>
  <c r="I53" i="4" s="1"/>
  <c r="M61" i="3"/>
  <c r="M62" i="3" s="1"/>
  <c r="U57" i="3"/>
  <c r="L26" i="3"/>
  <c r="L27" i="3" s="1"/>
  <c r="U21" i="3"/>
  <c r="V25" i="3"/>
  <c r="W25" i="3" s="1"/>
  <c r="G62" i="3"/>
  <c r="Y55" i="3"/>
  <c r="N61" i="3"/>
  <c r="N62" i="3" s="1"/>
  <c r="U58" i="3"/>
  <c r="V60" i="3"/>
  <c r="W60" i="3" s="1"/>
  <c r="N26" i="3"/>
  <c r="N27" i="3" s="1"/>
  <c r="U23" i="3"/>
  <c r="U44" i="3"/>
  <c r="Q46" i="3"/>
  <c r="Q47" i="3" s="1"/>
  <c r="U22" i="3"/>
  <c r="M26" i="3"/>
  <c r="M27" i="3" s="1"/>
  <c r="U59" i="3"/>
  <c r="Q61" i="3"/>
  <c r="Q62" i="3" s="1"/>
  <c r="N46" i="3"/>
  <c r="N47" i="3" s="1"/>
  <c r="U43" i="3"/>
  <c r="Q26" i="3"/>
  <c r="Q27" i="3" s="1"/>
  <c r="U24" i="3"/>
  <c r="G47" i="3"/>
  <c r="Y40" i="3"/>
  <c r="V45" i="3"/>
  <c r="W45" i="3" s="1"/>
  <c r="U42" i="3"/>
  <c r="M46" i="3"/>
  <c r="M47" i="3" s="1"/>
  <c r="Y20" i="3"/>
  <c r="G27" i="3"/>
  <c r="U41" i="3"/>
  <c r="L46" i="3"/>
  <c r="L47" i="3" s="1"/>
  <c r="L61" i="3"/>
  <c r="L62" i="3" s="1"/>
  <c r="U56" i="3"/>
  <c r="E12" i="2" l="1"/>
  <c r="V57" i="1"/>
  <c r="AR57" i="1" s="1"/>
  <c r="N48" i="3"/>
  <c r="Q20" i="4"/>
  <c r="Q21" i="4" s="1"/>
  <c r="U18" i="4"/>
  <c r="W19" i="4"/>
  <c r="V19" i="4"/>
  <c r="U15" i="4"/>
  <c r="L20" i="4"/>
  <c r="L21" i="4" s="1"/>
  <c r="W55" i="4"/>
  <c r="U64" i="4"/>
  <c r="J70" i="4"/>
  <c r="W44" i="4"/>
  <c r="Y44" i="4" s="1"/>
  <c r="U46" i="4"/>
  <c r="G40" i="4"/>
  <c r="G70" i="4" s="1"/>
  <c r="N20" i="4"/>
  <c r="N21" i="4" s="1"/>
  <c r="U17" i="4"/>
  <c r="U16" i="4"/>
  <c r="M20" i="4"/>
  <c r="M21" i="4" s="1"/>
  <c r="W32" i="4"/>
  <c r="V42" i="3"/>
  <c r="W42" i="3" s="1"/>
  <c r="Q48" i="3"/>
  <c r="Q75" i="3" s="1"/>
  <c r="V44" i="3"/>
  <c r="W44" i="3"/>
  <c r="G48" i="3"/>
  <c r="G75" i="3" s="1"/>
  <c r="V23" i="3"/>
  <c r="W23" i="3" s="1"/>
  <c r="M73" i="3"/>
  <c r="M74" i="3" s="1"/>
  <c r="U71" i="3"/>
  <c r="U46" i="3"/>
  <c r="U47" i="3" s="1"/>
  <c r="V41" i="3"/>
  <c r="V22" i="3"/>
  <c r="W22" i="3" s="1"/>
  <c r="V24" i="3"/>
  <c r="W24" i="3" s="1"/>
  <c r="U61" i="3"/>
  <c r="U62" i="3" s="1"/>
  <c r="V56" i="3"/>
  <c r="V43" i="3"/>
  <c r="W43" i="3" s="1"/>
  <c r="U70" i="3"/>
  <c r="L73" i="3"/>
  <c r="L74" i="3" s="1"/>
  <c r="V58" i="3"/>
  <c r="W58" i="3" s="1"/>
  <c r="U26" i="3"/>
  <c r="U27" i="3" s="1"/>
  <c r="V21" i="3"/>
  <c r="N73" i="3"/>
  <c r="N74" i="3" s="1"/>
  <c r="N75" i="3" s="1"/>
  <c r="U72" i="3"/>
  <c r="L48" i="3"/>
  <c r="V59" i="3"/>
  <c r="W59" i="3" s="1"/>
  <c r="V57" i="3"/>
  <c r="W57" i="3" s="1"/>
  <c r="M48" i="3"/>
  <c r="M75" i="3" s="1"/>
  <c r="L75" i="3" l="1"/>
  <c r="V61" i="3"/>
  <c r="V62" i="3" s="1"/>
  <c r="U48" i="3"/>
  <c r="V46" i="3"/>
  <c r="V47" i="3" s="1"/>
  <c r="V26" i="3"/>
  <c r="V27" i="3" s="1"/>
  <c r="V48" i="3" s="1"/>
  <c r="N38" i="4"/>
  <c r="N39" i="4" s="1"/>
  <c r="N40" i="4" s="1"/>
  <c r="U35" i="4"/>
  <c r="M38" i="4"/>
  <c r="M39" i="4" s="1"/>
  <c r="M40" i="4" s="1"/>
  <c r="U34" i="4"/>
  <c r="V17" i="4"/>
  <c r="W17" i="4" s="1"/>
  <c r="V15" i="4"/>
  <c r="U20" i="4"/>
  <c r="U21" i="4" s="1"/>
  <c r="V16" i="4"/>
  <c r="W16" i="4"/>
  <c r="W46" i="4"/>
  <c r="Q50" i="4"/>
  <c r="Q51" i="4"/>
  <c r="U51" i="4" s="1"/>
  <c r="L38" i="4"/>
  <c r="L39" i="4" s="1"/>
  <c r="L40" i="4" s="1"/>
  <c r="U33" i="4"/>
  <c r="Y32" i="4"/>
  <c r="U37" i="4"/>
  <c r="V18" i="4"/>
  <c r="W18" i="4" s="1"/>
  <c r="Y55" i="4"/>
  <c r="W64" i="4"/>
  <c r="W56" i="3"/>
  <c r="W61" i="3" s="1"/>
  <c r="W62" i="3" s="1"/>
  <c r="W41" i="3"/>
  <c r="W46" i="3" s="1"/>
  <c r="W47" i="3" s="1"/>
  <c r="Y47" i="3" s="1"/>
  <c r="V71" i="3"/>
  <c r="W71" i="3" s="1"/>
  <c r="N76" i="3"/>
  <c r="Q76" i="3"/>
  <c r="W21" i="3"/>
  <c r="W26" i="3" s="1"/>
  <c r="W27" i="3" s="1"/>
  <c r="V72" i="3"/>
  <c r="W72" i="3" s="1"/>
  <c r="V70" i="3"/>
  <c r="U73" i="3"/>
  <c r="U74" i="3" s="1"/>
  <c r="U75" i="3" s="1"/>
  <c r="U77" i="3" s="1"/>
  <c r="V20" i="4" l="1"/>
  <c r="V21" i="4" s="1"/>
  <c r="V73" i="3"/>
  <c r="V74" i="3" s="1"/>
  <c r="V75" i="3" s="1"/>
  <c r="V77" i="3" s="1"/>
  <c r="U65" i="4"/>
  <c r="L68" i="4"/>
  <c r="L69" i="4" s="1"/>
  <c r="V33" i="4"/>
  <c r="Y46" i="4"/>
  <c r="M68" i="4"/>
  <c r="M69" i="4" s="1"/>
  <c r="U66" i="4"/>
  <c r="U36" i="4"/>
  <c r="U38" i="4" s="1"/>
  <c r="U39" i="4" s="1"/>
  <c r="U40" i="4" s="1"/>
  <c r="Q38" i="4"/>
  <c r="Q39" i="4" s="1"/>
  <c r="Q40" i="4" s="1"/>
  <c r="V34" i="4"/>
  <c r="W34" i="4" s="1"/>
  <c r="Y34" i="4" s="1"/>
  <c r="Q52" i="4"/>
  <c r="Q53" i="4" s="1"/>
  <c r="U50" i="4"/>
  <c r="V51" i="4"/>
  <c r="W51" i="4"/>
  <c r="V37" i="4"/>
  <c r="W37" i="4"/>
  <c r="W15" i="4"/>
  <c r="W20" i="4" s="1"/>
  <c r="W21" i="4" s="1"/>
  <c r="Y21" i="4" s="1"/>
  <c r="V35" i="4"/>
  <c r="W35" i="4" s="1"/>
  <c r="Y35" i="4" s="1"/>
  <c r="N68" i="4"/>
  <c r="N69" i="4" s="1"/>
  <c r="U67" i="4"/>
  <c r="Y64" i="4"/>
  <c r="W48" i="3"/>
  <c r="Y27" i="3"/>
  <c r="W70" i="3"/>
  <c r="W73" i="3" s="1"/>
  <c r="W74" i="3" s="1"/>
  <c r="Q70" i="4" l="1"/>
  <c r="L52" i="4"/>
  <c r="L53" i="4" s="1"/>
  <c r="L70" i="4" s="1"/>
  <c r="U47" i="4"/>
  <c r="W33" i="4"/>
  <c r="U48" i="4"/>
  <c r="M52" i="4"/>
  <c r="M53" i="4" s="1"/>
  <c r="M70" i="4" s="1"/>
  <c r="N52" i="4"/>
  <c r="N53" i="4" s="1"/>
  <c r="N70" i="4" s="1"/>
  <c r="U49" i="4"/>
  <c r="V67" i="4"/>
  <c r="W67" i="4" s="1"/>
  <c r="Y67" i="4" s="1"/>
  <c r="V36" i="4"/>
  <c r="V38" i="4" s="1"/>
  <c r="V39" i="4" s="1"/>
  <c r="V40" i="4" s="1"/>
  <c r="W50" i="4"/>
  <c r="V50" i="4"/>
  <c r="V66" i="4"/>
  <c r="W66" i="4" s="1"/>
  <c r="Y66" i="4" s="1"/>
  <c r="V65" i="4"/>
  <c r="U68" i="4"/>
  <c r="U69" i="4" s="1"/>
  <c r="P3" i="3"/>
  <c r="W75" i="3"/>
  <c r="W77" i="3" s="1"/>
  <c r="V68" i="4" l="1"/>
  <c r="V69" i="4" s="1"/>
  <c r="W65" i="4"/>
  <c r="W68" i="4"/>
  <c r="Y65" i="4"/>
  <c r="Y33" i="4"/>
  <c r="U52" i="4"/>
  <c r="U53" i="4" s="1"/>
  <c r="U70" i="4" s="1"/>
  <c r="U72" i="4" s="1"/>
  <c r="V47" i="4"/>
  <c r="W36" i="4"/>
  <c r="Y36" i="4" s="1"/>
  <c r="V48" i="4"/>
  <c r="W48" i="4" s="1"/>
  <c r="Y48" i="4" s="1"/>
  <c r="Q71" i="4"/>
  <c r="N71" i="4"/>
  <c r="V49" i="4"/>
  <c r="W49" i="4" s="1"/>
  <c r="Y49" i="4" s="1"/>
  <c r="W38" i="4" l="1"/>
  <c r="Y38" i="4" s="1"/>
  <c r="V52" i="4"/>
  <c r="V53" i="4" s="1"/>
  <c r="V70" i="4" s="1"/>
  <c r="V72" i="4" s="1"/>
  <c r="W47" i="4"/>
  <c r="Y68" i="4"/>
  <c r="W69" i="4"/>
  <c r="W39" i="4" l="1"/>
  <c r="W40" i="4" s="1"/>
  <c r="W52" i="4"/>
  <c r="Y47" i="4"/>
  <c r="Y39" i="4" l="1"/>
  <c r="Y52" i="4"/>
  <c r="W53" i="4"/>
  <c r="Y53" i="4" l="1"/>
  <c r="W70" i="4"/>
  <c r="W72"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5" authorId="0" shapeId="0" xr:uid="{ED939570-3B5C-40E7-AFC4-CBA0D2426AC2}">
      <text>
        <r>
          <rPr>
            <b/>
            <sz val="11"/>
            <color indexed="81"/>
            <rFont val="MS P ゴシック"/>
            <family val="3"/>
            <charset val="128"/>
          </rPr>
          <t>行を適宜追加・削除し、見積書・金入り設計書の項目どおりに記入すること（合計金額のみは不可）</t>
        </r>
      </text>
    </comment>
    <comment ref="H6" authorId="0" shapeId="0" xr:uid="{E611AAD2-CBF6-4FCE-9E8E-700189D0A240}">
      <text>
        <r>
          <rPr>
            <b/>
            <sz val="11"/>
            <color indexed="81"/>
            <rFont val="MS P ゴシック"/>
            <family val="3"/>
            <charset val="128"/>
          </rPr>
          <t>根拠とした見積書・金入り設計書の最初のページにNo.を記すこと</t>
        </r>
      </text>
    </comment>
    <comment ref="I7" authorId="0" shapeId="0" xr:uid="{FC32225E-03DF-47D7-8646-37B5352CDEBD}">
      <text>
        <r>
          <rPr>
            <b/>
            <sz val="11"/>
            <color indexed="81"/>
            <rFont val="MS P ゴシック"/>
            <family val="3"/>
            <charset val="128"/>
          </rPr>
          <t>複合単価を用いた場合は、「材料費」に金額を含めること</t>
        </r>
      </text>
    </comment>
    <comment ref="W76" authorId="0" shapeId="0" xr:uid="{2B6120A3-9E61-4391-A603-44D918F2E1AD}">
      <text>
        <r>
          <rPr>
            <b/>
            <sz val="11"/>
            <color indexed="81"/>
            <rFont val="MS P ゴシック"/>
            <family val="3"/>
            <charset val="128"/>
          </rPr>
          <t>民間企業の場合、原則として消費税を計上しないこと</t>
        </r>
      </text>
    </comment>
    <comment ref="W77" authorId="0" shapeId="0" xr:uid="{45B86768-C9D6-4469-8BEC-AC0E760C6221}">
      <text>
        <r>
          <rPr>
            <b/>
            <sz val="11"/>
            <color indexed="81"/>
            <rFont val="MS P ゴシック"/>
            <family val="3"/>
            <charset val="128"/>
          </rPr>
          <t>端数処理の関係で見積書等の金額の合計と一致しない場合は、手入力すること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山道 一之</author>
  </authors>
  <commentList>
    <comment ref="G40" authorId="0" shapeId="0" xr:uid="{35D27449-1185-47F8-A268-12AC88F53701}">
      <text>
        <r>
          <rPr>
            <b/>
            <sz val="9"/>
            <color indexed="81"/>
            <rFont val="MS P ゴシック"/>
            <family val="3"/>
            <charset val="128"/>
          </rPr>
          <t>見積書が３以上ある場合は、合計の計算式を書き換えてください。</t>
        </r>
      </text>
    </comment>
    <comment ref="I40" authorId="0" shapeId="0" xr:uid="{64CD15C8-5263-4C15-9810-43AD6428F375}">
      <text>
        <r>
          <rPr>
            <b/>
            <sz val="9"/>
            <color indexed="81"/>
            <rFont val="MS P ゴシック"/>
            <family val="3"/>
            <charset val="128"/>
          </rPr>
          <t>見積書が３以上ある場合は、合計の計算式を書き換えてください。</t>
        </r>
      </text>
    </comment>
  </commentList>
</comments>
</file>

<file path=xl/sharedStrings.xml><?xml version="1.0" encoding="utf-8"?>
<sst xmlns="http://schemas.openxmlformats.org/spreadsheetml/2006/main" count="934" uniqueCount="466">
  <si>
    <t>別紙１</t>
    <rPh sb="0" eb="2">
      <t>ベッシ</t>
    </rPh>
    <phoneticPr fontId="6"/>
  </si>
  <si>
    <t>【応募申請用】</t>
  </si>
  <si>
    <t>CK～CZを非表示（ファイルプロテクト実施解除ファイルで自動実行）</t>
    <rPh sb="6" eb="9">
      <t>ヒヒョウジ</t>
    </rPh>
    <rPh sb="19" eb="21">
      <t>ジッシ</t>
    </rPh>
    <rPh sb="21" eb="23">
      <t>カイジョ</t>
    </rPh>
    <rPh sb="28" eb="30">
      <t>ジドウ</t>
    </rPh>
    <rPh sb="30" eb="32">
      <t>ジッコウ</t>
    </rPh>
    <phoneticPr fontId="6"/>
  </si>
  <si>
    <r>
      <t>事業名</t>
    </r>
    <r>
      <rPr>
        <sz val="8"/>
        <color rgb="FFFF0000"/>
        <rFont val="游ゴシック"/>
        <family val="3"/>
        <charset val="128"/>
        <scheme val="minor"/>
      </rPr>
      <t/>
    </r>
    <rPh sb="0" eb="2">
      <t>ジギョウ</t>
    </rPh>
    <rPh sb="2" eb="3">
      <t>メイ</t>
    </rPh>
    <phoneticPr fontId="6"/>
  </si>
  <si>
    <t>事業名</t>
    <rPh sb="0" eb="3">
      <t>ジギョウメイ</t>
    </rPh>
    <phoneticPr fontId="6"/>
  </si>
  <si>
    <t>態様</t>
    <rPh sb="0" eb="2">
      <t>タイヨウ</t>
    </rPh>
    <phoneticPr fontId="6"/>
  </si>
  <si>
    <t>事業実施の
団体</t>
    <rPh sb="0" eb="2">
      <t>ジギョウ</t>
    </rPh>
    <rPh sb="2" eb="4">
      <t>ジッシ</t>
    </rPh>
    <rPh sb="6" eb="8">
      <t>ダンタイ</t>
    </rPh>
    <phoneticPr fontId="6"/>
  </si>
  <si>
    <t>団体名</t>
    <rPh sb="0" eb="3">
      <t>ダンタイメイ</t>
    </rPh>
    <phoneticPr fontId="6"/>
  </si>
  <si>
    <t>文書番号</t>
    <rPh sb="0" eb="4">
      <t>ブンショバンゴウ</t>
    </rPh>
    <phoneticPr fontId="6"/>
  </si>
  <si>
    <t>補助事業年度の文書番号</t>
    <rPh sb="0" eb="6">
      <t>ホジョジギョウネンド</t>
    </rPh>
    <rPh sb="7" eb="9">
      <t>ブンショ</t>
    </rPh>
    <rPh sb="9" eb="11">
      <t>バンゴウ</t>
    </rPh>
    <phoneticPr fontId="6"/>
  </si>
  <si>
    <t>所在地</t>
    <rPh sb="0" eb="3">
      <t>ショザイチ</t>
    </rPh>
    <phoneticPr fontId="6"/>
  </si>
  <si>
    <t>代表者役職名</t>
    <rPh sb="0" eb="3">
      <t>ダイヒョウシャ</t>
    </rPh>
    <rPh sb="3" eb="6">
      <t>ヤクショクメイ</t>
    </rPh>
    <phoneticPr fontId="6"/>
  </si>
  <si>
    <t>代表者氏名</t>
    <rPh sb="0" eb="3">
      <t>ダイヒョウシャ</t>
    </rPh>
    <rPh sb="3" eb="5">
      <t>シメイ</t>
    </rPh>
    <phoneticPr fontId="4"/>
  </si>
  <si>
    <t>予算年度</t>
    <rPh sb="0" eb="4">
      <t>ヨサンネンド</t>
    </rPh>
    <phoneticPr fontId="6"/>
  </si>
  <si>
    <t>R4補正</t>
    <rPh sb="2" eb="4">
      <t>ホセイ</t>
    </rPh>
    <phoneticPr fontId="6"/>
  </si>
  <si>
    <t>環技業（4h新）第</t>
    <phoneticPr fontId="6"/>
  </si>
  <si>
    <t>R5当初</t>
    <rPh sb="2" eb="4">
      <t>トウショ</t>
    </rPh>
    <phoneticPr fontId="6"/>
  </si>
  <si>
    <t>環技業（5t新）第</t>
    <phoneticPr fontId="6"/>
  </si>
  <si>
    <t>団体の責任者・担当者</t>
    <phoneticPr fontId="6"/>
  </si>
  <si>
    <t>氏名</t>
    <rPh sb="0" eb="2">
      <t>シメイ</t>
    </rPh>
    <phoneticPr fontId="4"/>
  </si>
  <si>
    <t>所属部署・職名</t>
    <rPh sb="0" eb="2">
      <t>ショゾク</t>
    </rPh>
    <rPh sb="2" eb="4">
      <t>ブショ</t>
    </rPh>
    <rPh sb="5" eb="7">
      <t>ショクメイ</t>
    </rPh>
    <phoneticPr fontId="6"/>
  </si>
  <si>
    <t>〒</t>
    <phoneticPr fontId="6"/>
  </si>
  <si>
    <t>「123-4567」と記載</t>
    <rPh sb="11" eb="13">
      <t>キサイ</t>
    </rPh>
    <phoneticPr fontId="6"/>
  </si>
  <si>
    <t>電話番号</t>
    <rPh sb="0" eb="2">
      <t>デンワ</t>
    </rPh>
    <rPh sb="2" eb="4">
      <t>バンゴウ</t>
    </rPh>
    <phoneticPr fontId="6"/>
  </si>
  <si>
    <t>FAX番号</t>
    <rPh sb="3" eb="5">
      <t>バンゴウ</t>
    </rPh>
    <phoneticPr fontId="6"/>
  </si>
  <si>
    <t>E-mailアドレス</t>
    <phoneticPr fontId="6"/>
  </si>
  <si>
    <t>備考</t>
    <rPh sb="0" eb="2">
      <t>ビコウ</t>
    </rPh>
    <phoneticPr fontId="6"/>
  </si>
  <si>
    <t xml:space="preserve">共同事業者
</t>
    <rPh sb="0" eb="5">
      <t>キョウドウジギョウシャ</t>
    </rPh>
    <phoneticPr fontId="6"/>
  </si>
  <si>
    <t>団体の名称</t>
    <phoneticPr fontId="6"/>
  </si>
  <si>
    <t>事業実施
責任者</t>
    <phoneticPr fontId="6"/>
  </si>
  <si>
    <t>氏名</t>
    <phoneticPr fontId="6"/>
  </si>
  <si>
    <t>所属部署・職名</t>
    <phoneticPr fontId="6"/>
  </si>
  <si>
    <t>電話</t>
    <phoneticPr fontId="6"/>
  </si>
  <si>
    <t>&lt;採択通知等の内容&gt;</t>
    <rPh sb="1" eb="3">
      <t>サイタク</t>
    </rPh>
    <rPh sb="3" eb="5">
      <t>ツウチ</t>
    </rPh>
    <rPh sb="5" eb="6">
      <t>トウ</t>
    </rPh>
    <rPh sb="7" eb="9">
      <t>ナイヨウ</t>
    </rPh>
    <phoneticPr fontId="6"/>
  </si>
  <si>
    <t>（１年目）</t>
    <rPh sb="2" eb="4">
      <t>ネンメ</t>
    </rPh>
    <phoneticPr fontId="6"/>
  </si>
  <si>
    <t>（２年目）</t>
    <rPh sb="2" eb="4">
      <t>ネンメ</t>
    </rPh>
    <phoneticPr fontId="6"/>
  </si>
  <si>
    <t>採択通知年月日</t>
    <phoneticPr fontId="6"/>
  </si>
  <si>
    <t>文書番号</t>
    <phoneticPr fontId="6"/>
  </si>
  <si>
    <t>環技業（4t新）第</t>
    <rPh sb="8" eb="9">
      <t>ダイ</t>
    </rPh>
    <phoneticPr fontId="6"/>
  </si>
  <si>
    <t>号</t>
    <rPh sb="0" eb="1">
      <t>ゴウ</t>
    </rPh>
    <phoneticPr fontId="6"/>
  </si>
  <si>
    <t>基準額</t>
    <phoneticPr fontId="6"/>
  </si>
  <si>
    <t>補助金所要額</t>
    <phoneticPr fontId="6"/>
  </si>
  <si>
    <t>&lt;交付決定通知等の内容&gt;</t>
    <rPh sb="1" eb="3">
      <t>コウフ</t>
    </rPh>
    <rPh sb="3" eb="5">
      <t>ケッテイ</t>
    </rPh>
    <rPh sb="5" eb="7">
      <t>ツウチ</t>
    </rPh>
    <rPh sb="7" eb="8">
      <t>トウ</t>
    </rPh>
    <rPh sb="9" eb="11">
      <t>ナイヨウ</t>
    </rPh>
    <phoneticPr fontId="6"/>
  </si>
  <si>
    <t>交付決定年月日</t>
    <rPh sb="0" eb="2">
      <t>コウフ</t>
    </rPh>
    <rPh sb="2" eb="4">
      <t>ケッテイ</t>
    </rPh>
    <rPh sb="4" eb="7">
      <t>ネンガッピ</t>
    </rPh>
    <phoneticPr fontId="6"/>
  </si>
  <si>
    <t>補助基本額</t>
    <rPh sb="0" eb="5">
      <t>ホジョキホンガク</t>
    </rPh>
    <phoneticPr fontId="6"/>
  </si>
  <si>
    <t>補助金の額</t>
    <rPh sb="0" eb="2">
      <t>ホジョ</t>
    </rPh>
    <rPh sb="2" eb="3">
      <t>キン</t>
    </rPh>
    <rPh sb="4" eb="5">
      <t>ガク</t>
    </rPh>
    <phoneticPr fontId="6"/>
  </si>
  <si>
    <t>うち消費税等</t>
    <rPh sb="2" eb="6">
      <t>ショウヒゼイトウ</t>
    </rPh>
    <phoneticPr fontId="6"/>
  </si>
  <si>
    <t>文書番号</t>
    <rPh sb="0" eb="2">
      <t>ブンショ</t>
    </rPh>
    <rPh sb="2" eb="4">
      <t>バンゴウ</t>
    </rPh>
    <phoneticPr fontId="6"/>
  </si>
  <si>
    <t>号</t>
    <phoneticPr fontId="6"/>
  </si>
  <si>
    <t>＜1.各年度の総事業費及び補助金所要額&gt;</t>
    <rPh sb="3" eb="6">
      <t>カクネンド</t>
    </rPh>
    <rPh sb="7" eb="8">
      <t>ソウ</t>
    </rPh>
    <rPh sb="8" eb="11">
      <t>ジギョウヒ</t>
    </rPh>
    <rPh sb="11" eb="12">
      <t>オヨ</t>
    </rPh>
    <rPh sb="13" eb="16">
      <t>ホジョキン</t>
    </rPh>
    <rPh sb="16" eb="18">
      <t>ショヨウ</t>
    </rPh>
    <rPh sb="18" eb="19">
      <t>ガク</t>
    </rPh>
    <phoneticPr fontId="6"/>
  </si>
  <si>
    <t>（単位　円）</t>
    <rPh sb="1" eb="3">
      <t>タンイ</t>
    </rPh>
    <rPh sb="4" eb="5">
      <t>エン</t>
    </rPh>
    <phoneticPr fontId="6"/>
  </si>
  <si>
    <t>R4年度</t>
    <rPh sb="2" eb="4">
      <t>ネンド</t>
    </rPh>
    <phoneticPr fontId="6"/>
  </si>
  <si>
    <t>２年目の１年目</t>
    <rPh sb="1" eb="3">
      <t>ネンメ</t>
    </rPh>
    <rPh sb="5" eb="7">
      <t>ネンメ</t>
    </rPh>
    <phoneticPr fontId="6"/>
  </si>
  <si>
    <t>年度</t>
    <rPh sb="0" eb="2">
      <t>ネンド</t>
    </rPh>
    <phoneticPr fontId="6"/>
  </si>
  <si>
    <t>ー</t>
    <phoneticPr fontId="6"/>
  </si>
  <si>
    <t>合計</t>
    <rPh sb="0" eb="2">
      <t>ゴウケイ</t>
    </rPh>
    <phoneticPr fontId="4"/>
  </si>
  <si>
    <t>R5年度</t>
    <rPh sb="2" eb="4">
      <t>ネンド</t>
    </rPh>
    <phoneticPr fontId="6"/>
  </si>
  <si>
    <t>１年目</t>
    <rPh sb="1" eb="3">
      <t>ネンメ</t>
    </rPh>
    <phoneticPr fontId="6"/>
  </si>
  <si>
    <t>実施年</t>
    <rPh sb="0" eb="3">
      <t>ジッシネン</t>
    </rPh>
    <phoneticPr fontId="6"/>
  </si>
  <si>
    <t>R6年度</t>
    <rPh sb="2" eb="4">
      <t>ネンド</t>
    </rPh>
    <phoneticPr fontId="6"/>
  </si>
  <si>
    <t>２年目</t>
    <rPh sb="1" eb="3">
      <t>ネンメ</t>
    </rPh>
    <phoneticPr fontId="6"/>
  </si>
  <si>
    <t>総事業費</t>
    <phoneticPr fontId="4"/>
  </si>
  <si>
    <t>ー</t>
  </si>
  <si>
    <t>補助対象経費</t>
    <phoneticPr fontId="6"/>
  </si>
  <si>
    <t>補助金所要額</t>
    <rPh sb="2" eb="3">
      <t>キン</t>
    </rPh>
    <rPh sb="3" eb="6">
      <t>ショヨウガク</t>
    </rPh>
    <phoneticPr fontId="4"/>
  </si>
  <si>
    <t>CO2削減量（G)</t>
    <rPh sb="3" eb="5">
      <t>サクゲン</t>
    </rPh>
    <rPh sb="5" eb="6">
      <t>リョウ</t>
    </rPh>
    <phoneticPr fontId="6"/>
  </si>
  <si>
    <t>t-CO2/年</t>
    <phoneticPr fontId="6"/>
  </si>
  <si>
    <t>CO2削減コスト（全体）</t>
    <rPh sb="3" eb="5">
      <t>サクゲン</t>
    </rPh>
    <rPh sb="9" eb="11">
      <t>ゼンタイ</t>
    </rPh>
    <phoneticPr fontId="6"/>
  </si>
  <si>
    <t>円/t-CO2</t>
    <rPh sb="0" eb="1">
      <t>エン</t>
    </rPh>
    <phoneticPr fontId="6"/>
  </si>
  <si>
    <t>&lt;2.発電所及び電力需要施設の概要&gt;</t>
    <rPh sb="3" eb="5">
      <t>ハツデン</t>
    </rPh>
    <rPh sb="5" eb="6">
      <t>ショ</t>
    </rPh>
    <rPh sb="6" eb="7">
      <t>オヨ</t>
    </rPh>
    <rPh sb="8" eb="10">
      <t>デンリョク</t>
    </rPh>
    <rPh sb="10" eb="12">
      <t>ジュヨウ</t>
    </rPh>
    <rPh sb="12" eb="14">
      <t>シセツ</t>
    </rPh>
    <rPh sb="15" eb="17">
      <t>ガイヨウ</t>
    </rPh>
    <phoneticPr fontId="6"/>
  </si>
  <si>
    <t>発電所</t>
    <rPh sb="0" eb="3">
      <t>ハツデンショ</t>
    </rPh>
    <phoneticPr fontId="6"/>
  </si>
  <si>
    <t>敷地面積</t>
    <rPh sb="0" eb="4">
      <t>シキチメンセキ</t>
    </rPh>
    <phoneticPr fontId="6"/>
  </si>
  <si>
    <t>敷地
所有者</t>
    <rPh sb="0" eb="2">
      <t>シキチ</t>
    </rPh>
    <rPh sb="3" eb="6">
      <t>ショユウシャ</t>
    </rPh>
    <phoneticPr fontId="6"/>
  </si>
  <si>
    <t>施設の名称</t>
    <rPh sb="0" eb="2">
      <t>シセツ</t>
    </rPh>
    <rPh sb="3" eb="5">
      <t>メイショウ</t>
    </rPh>
    <phoneticPr fontId="6"/>
  </si>
  <si>
    <t>事業区分</t>
    <rPh sb="0" eb="4">
      <t>ジギョウクブン</t>
    </rPh>
    <phoneticPr fontId="6"/>
  </si>
  <si>
    <t>営農地</t>
    <rPh sb="0" eb="3">
      <t>エイノウチ</t>
    </rPh>
    <phoneticPr fontId="6"/>
  </si>
  <si>
    <t>農地面積</t>
    <rPh sb="0" eb="4">
      <t>ノウチメンセキ</t>
    </rPh>
    <phoneticPr fontId="6"/>
  </si>
  <si>
    <t>農地
所有者</t>
    <rPh sb="0" eb="2">
      <t>ノウチ</t>
    </rPh>
    <rPh sb="3" eb="6">
      <t>ショユウシャ</t>
    </rPh>
    <phoneticPr fontId="6"/>
  </si>
  <si>
    <t>㎡</t>
    <phoneticPr fontId="6"/>
  </si>
  <si>
    <t>太陽光発電の占める面積</t>
    <rPh sb="0" eb="5">
      <t>タイヨウコウハツデン</t>
    </rPh>
    <rPh sb="6" eb="7">
      <t>シ</t>
    </rPh>
    <rPh sb="9" eb="11">
      <t>メンセキ</t>
    </rPh>
    <phoneticPr fontId="6"/>
  </si>
  <si>
    <t>占有率</t>
    <rPh sb="0" eb="3">
      <t>センユウリツ</t>
    </rPh>
    <phoneticPr fontId="6"/>
  </si>
  <si>
    <t>％</t>
    <phoneticPr fontId="6"/>
  </si>
  <si>
    <t>ため池</t>
    <rPh sb="2" eb="3">
      <t>イケ</t>
    </rPh>
    <phoneticPr fontId="6"/>
  </si>
  <si>
    <t>ため池面積</t>
    <rPh sb="2" eb="3">
      <t>イケ</t>
    </rPh>
    <rPh sb="3" eb="5">
      <t>メンセキ</t>
    </rPh>
    <phoneticPr fontId="6"/>
  </si>
  <si>
    <t>ため池
管理者</t>
    <rPh sb="2" eb="3">
      <t>イケ</t>
    </rPh>
    <rPh sb="4" eb="7">
      <t>カンリシャ</t>
    </rPh>
    <phoneticPr fontId="6"/>
  </si>
  <si>
    <t>住所</t>
    <rPh sb="0" eb="2">
      <t>ジュウショ</t>
    </rPh>
    <phoneticPr fontId="6"/>
  </si>
  <si>
    <t>廃棄物処分場</t>
    <rPh sb="0" eb="6">
      <t>ハイキブツショブンジョウ</t>
    </rPh>
    <phoneticPr fontId="6"/>
  </si>
  <si>
    <t>処分場面積</t>
    <rPh sb="0" eb="3">
      <t>ショブンジョウ</t>
    </rPh>
    <rPh sb="3" eb="5">
      <t>メンセキ</t>
    </rPh>
    <phoneticPr fontId="6"/>
  </si>
  <si>
    <t>処分場
管理者</t>
    <rPh sb="0" eb="3">
      <t>ショブンジョウ</t>
    </rPh>
    <rPh sb="4" eb="7">
      <t>カンリシャ</t>
    </rPh>
    <phoneticPr fontId="6"/>
  </si>
  <si>
    <t>名称</t>
    <rPh sb="0" eb="2">
      <t>メイショウ</t>
    </rPh>
    <phoneticPr fontId="6"/>
  </si>
  <si>
    <t>発電所から施設までの距離</t>
    <rPh sb="0" eb="3">
      <t>ハツデンショ</t>
    </rPh>
    <rPh sb="10" eb="12">
      <t>キョリ</t>
    </rPh>
    <phoneticPr fontId="6"/>
  </si>
  <si>
    <t>ｍ</t>
    <phoneticPr fontId="6"/>
  </si>
  <si>
    <t>送電方法</t>
    <phoneticPr fontId="6"/>
  </si>
  <si>
    <t>①当該発電設備と同一敷地内</t>
    <phoneticPr fontId="6"/>
  </si>
  <si>
    <t>電力需要
施設</t>
    <phoneticPr fontId="6"/>
  </si>
  <si>
    <t>②自営線供給が可能な施設</t>
    <phoneticPr fontId="6"/>
  </si>
  <si>
    <t>施設名称</t>
    <rPh sb="0" eb="2">
      <t>シセツ</t>
    </rPh>
    <rPh sb="2" eb="4">
      <t>メイショウ</t>
    </rPh>
    <phoneticPr fontId="6"/>
  </si>
  <si>
    <t>施設の分類</t>
    <phoneticPr fontId="6"/>
  </si>
  <si>
    <t>③農林漁業関連施設</t>
    <phoneticPr fontId="6"/>
  </si>
  <si>
    <t>建設の状況</t>
    <rPh sb="0" eb="2">
      <t>ケンセツ</t>
    </rPh>
    <rPh sb="3" eb="5">
      <t>ジョウキョウ</t>
    </rPh>
    <phoneticPr fontId="6"/>
  </si>
  <si>
    <t>竣工年月</t>
    <rPh sb="0" eb="4">
      <t>シュンコウネンゲツ</t>
    </rPh>
    <phoneticPr fontId="6"/>
  </si>
  <si>
    <t>年</t>
    <rPh sb="0" eb="1">
      <t>ネン</t>
    </rPh>
    <phoneticPr fontId="6"/>
  </si>
  <si>
    <t>月</t>
    <rPh sb="0" eb="1">
      <t>ツキ</t>
    </rPh>
    <phoneticPr fontId="6"/>
  </si>
  <si>
    <t>④地方公共団体の施設</t>
    <rPh sb="1" eb="7">
      <t>チホウコウキョウダンタイ</t>
    </rPh>
    <rPh sb="8" eb="10">
      <t>シセツ</t>
    </rPh>
    <phoneticPr fontId="6"/>
  </si>
  <si>
    <t>１階床面積</t>
    <rPh sb="1" eb="2">
      <t>カイ</t>
    </rPh>
    <rPh sb="2" eb="3">
      <t>ユカ</t>
    </rPh>
    <phoneticPr fontId="6"/>
  </si>
  <si>
    <t>延床面積</t>
    <rPh sb="0" eb="2">
      <t>ノベユカ</t>
    </rPh>
    <phoneticPr fontId="6"/>
  </si>
  <si>
    <t>①農業、林業</t>
    <rPh sb="1" eb="3">
      <t>ノウギョウ</t>
    </rPh>
    <rPh sb="4" eb="6">
      <t>リンギョウ</t>
    </rPh>
    <phoneticPr fontId="6"/>
  </si>
  <si>
    <t>所有者
(管理者)</t>
    <rPh sb="0" eb="3">
      <t>ショユウシャ</t>
    </rPh>
    <rPh sb="5" eb="8">
      <t>カンリシャ</t>
    </rPh>
    <phoneticPr fontId="6"/>
  </si>
  <si>
    <t>②漁業</t>
    <rPh sb="1" eb="3">
      <t>ギョギョウ</t>
    </rPh>
    <phoneticPr fontId="6"/>
  </si>
  <si>
    <t>事業の分類</t>
    <rPh sb="0" eb="2">
      <t>ジギョウ</t>
    </rPh>
    <rPh sb="3" eb="5">
      <t>ブンルイ</t>
    </rPh>
    <phoneticPr fontId="6"/>
  </si>
  <si>
    <t>③その他</t>
    <rPh sb="3" eb="4">
      <t>タ</t>
    </rPh>
    <phoneticPr fontId="6"/>
  </si>
  <si>
    <t>＜3.事業の目的・概要＞</t>
    <rPh sb="3" eb="5">
      <t>ジギョウ</t>
    </rPh>
    <rPh sb="6" eb="8">
      <t>モクテキ</t>
    </rPh>
    <rPh sb="9" eb="11">
      <t>ガイヨウ</t>
    </rPh>
    <phoneticPr fontId="6"/>
  </si>
  <si>
    <t>【目的・概要】</t>
    <rPh sb="1" eb="3">
      <t>モクテキ</t>
    </rPh>
    <rPh sb="4" eb="6">
      <t>ガイヨウ</t>
    </rPh>
    <phoneticPr fontId="6"/>
  </si>
  <si>
    <t>【導入設備等】（根拠資料をB-6に添付してください。）</t>
    <rPh sb="1" eb="3">
      <t>ドウニュウ</t>
    </rPh>
    <rPh sb="3" eb="5">
      <t>セツビ</t>
    </rPh>
    <rPh sb="5" eb="6">
      <t>トウ</t>
    </rPh>
    <rPh sb="8" eb="12">
      <t>コンキョシリョウ</t>
    </rPh>
    <rPh sb="17" eb="19">
      <t>テンプ</t>
    </rPh>
    <phoneticPr fontId="6"/>
  </si>
  <si>
    <t>太陽光パネル出力合計（kW）</t>
    <rPh sb="0" eb="3">
      <t>タイヨウコウ</t>
    </rPh>
    <rPh sb="6" eb="8">
      <t>シュツリョク</t>
    </rPh>
    <phoneticPr fontId="4"/>
  </si>
  <si>
    <t>kW</t>
    <phoneticPr fontId="6"/>
  </si>
  <si>
    <t>自営線</t>
    <rPh sb="0" eb="3">
      <t>ジエイセン</t>
    </rPh>
    <phoneticPr fontId="6"/>
  </si>
  <si>
    <t>地中線</t>
    <rPh sb="0" eb="3">
      <t>チチュウセン</t>
    </rPh>
    <phoneticPr fontId="6"/>
  </si>
  <si>
    <t>m</t>
    <phoneticPr fontId="6"/>
  </si>
  <si>
    <t>パワコン出力合計（kW）</t>
    <rPh sb="4" eb="6">
      <t>シュツリョク</t>
    </rPh>
    <phoneticPr fontId="4"/>
  </si>
  <si>
    <t>架空線</t>
    <rPh sb="0" eb="3">
      <t>カクウセン</t>
    </rPh>
    <phoneticPr fontId="6"/>
  </si>
  <si>
    <t>m</t>
  </si>
  <si>
    <t>定置用蓄電池容量（kWh）</t>
    <rPh sb="0" eb="3">
      <t>テイチヨウ</t>
    </rPh>
    <rPh sb="3" eb="6">
      <t>チクデンチ</t>
    </rPh>
    <rPh sb="6" eb="8">
      <t>ヨウリョウ</t>
    </rPh>
    <phoneticPr fontId="4"/>
  </si>
  <si>
    <t>区分</t>
    <rPh sb="0" eb="2">
      <t>クブン</t>
    </rPh>
    <phoneticPr fontId="6"/>
  </si>
  <si>
    <t>kWh</t>
    <phoneticPr fontId="6"/>
  </si>
  <si>
    <t>合計</t>
    <rPh sb="0" eb="2">
      <t>ゴウケイ</t>
    </rPh>
    <phoneticPr fontId="6"/>
  </si>
  <si>
    <t>設置場所の環境</t>
    <rPh sb="0" eb="2">
      <t>セッチ</t>
    </rPh>
    <rPh sb="2" eb="4">
      <t>バショ</t>
    </rPh>
    <rPh sb="5" eb="7">
      <t>カンキョウ</t>
    </rPh>
    <phoneticPr fontId="4"/>
  </si>
  <si>
    <t>垂直積雪量（cm）</t>
    <phoneticPr fontId="6"/>
  </si>
  <si>
    <t>cm</t>
    <phoneticPr fontId="6"/>
  </si>
  <si>
    <t>耐積雪強度（cm）</t>
    <rPh sb="0" eb="1">
      <t>タイ</t>
    </rPh>
    <rPh sb="1" eb="3">
      <t>セキセツ</t>
    </rPh>
    <rPh sb="3" eb="5">
      <t>キョウド</t>
    </rPh>
    <phoneticPr fontId="6"/>
  </si>
  <si>
    <t>【停電時に電力供給可能とするシステム構成】（根拠資料B-8）</t>
    <rPh sb="1" eb="3">
      <t>テイデン</t>
    </rPh>
    <rPh sb="3" eb="4">
      <t>ジ</t>
    </rPh>
    <rPh sb="5" eb="7">
      <t>デンリョク</t>
    </rPh>
    <rPh sb="7" eb="9">
      <t>キョウキュウ</t>
    </rPh>
    <rPh sb="9" eb="11">
      <t>カノウ</t>
    </rPh>
    <rPh sb="18" eb="20">
      <t>コウセイ</t>
    </rPh>
    <phoneticPr fontId="6"/>
  </si>
  <si>
    <t>【補助対象設備の設置に関する耐震設計等】</t>
    <rPh sb="8" eb="10">
      <t>セッチ</t>
    </rPh>
    <rPh sb="11" eb="12">
      <t>カン</t>
    </rPh>
    <rPh sb="14" eb="18">
      <t>タイシンセッケイ</t>
    </rPh>
    <rPh sb="18" eb="19">
      <t>トウ</t>
    </rPh>
    <phoneticPr fontId="6"/>
  </si>
  <si>
    <t>本補助金の交付を受けて導入する設備等については、次の基準に基づき、評価・施工を実施する。</t>
    <rPh sb="0" eb="4">
      <t>ホンホジョキン</t>
    </rPh>
    <rPh sb="5" eb="7">
      <t>コウフ</t>
    </rPh>
    <rPh sb="8" eb="9">
      <t>ウ</t>
    </rPh>
    <rPh sb="11" eb="13">
      <t>ドウニュウ</t>
    </rPh>
    <rPh sb="15" eb="18">
      <t>セツビトウ</t>
    </rPh>
    <rPh sb="24" eb="25">
      <t>ツギ</t>
    </rPh>
    <rPh sb="26" eb="28">
      <t>キジュン</t>
    </rPh>
    <rPh sb="29" eb="30">
      <t>モト</t>
    </rPh>
    <rPh sb="33" eb="35">
      <t>ヒョウカ</t>
    </rPh>
    <rPh sb="36" eb="38">
      <t>セコウ</t>
    </rPh>
    <rPh sb="39" eb="41">
      <t>ジッシ</t>
    </rPh>
    <phoneticPr fontId="6"/>
  </si>
  <si>
    <t>【太陽光発電設備】</t>
    <phoneticPr fontId="6"/>
  </si>
  <si>
    <t>「JIS8955：2017太陽電池アレイ用支持物の設計用荷重算出方法」</t>
    <rPh sb="13" eb="17">
      <t>タイヨウデンチ</t>
    </rPh>
    <rPh sb="20" eb="21">
      <t>ヨウ</t>
    </rPh>
    <rPh sb="21" eb="23">
      <t>シジ</t>
    </rPh>
    <rPh sb="23" eb="24">
      <t>ブツ</t>
    </rPh>
    <rPh sb="25" eb="27">
      <t>セッケイ</t>
    </rPh>
    <rPh sb="27" eb="28">
      <t>ヨウ</t>
    </rPh>
    <rPh sb="28" eb="30">
      <t>カジュウ</t>
    </rPh>
    <rPh sb="30" eb="34">
      <t>サンシュツホウホウ</t>
    </rPh>
    <phoneticPr fontId="6"/>
  </si>
  <si>
    <t>その他：</t>
    <rPh sb="2" eb="3">
      <t>タ</t>
    </rPh>
    <phoneticPr fontId="6"/>
  </si>
  <si>
    <t>【定置用蓄電池】</t>
    <rPh sb="1" eb="3">
      <t>テイチ</t>
    </rPh>
    <rPh sb="3" eb="4">
      <t>ヨウ</t>
    </rPh>
    <rPh sb="4" eb="7">
      <t>チクデンチ</t>
    </rPh>
    <phoneticPr fontId="6"/>
  </si>
  <si>
    <t>「建築設備耐震設計・施工指針　2014年版」（監修：独立行政法人建築研究所）</t>
    <rPh sb="1" eb="3">
      <t>ケンチク</t>
    </rPh>
    <rPh sb="3" eb="5">
      <t>セツビ</t>
    </rPh>
    <rPh sb="5" eb="9">
      <t>タイシンセッケイ</t>
    </rPh>
    <rPh sb="10" eb="14">
      <t>セコウシシン</t>
    </rPh>
    <rPh sb="19" eb="21">
      <t>ネンバン</t>
    </rPh>
    <rPh sb="23" eb="25">
      <t>カンシュウ</t>
    </rPh>
    <rPh sb="26" eb="28">
      <t>ドクリツ</t>
    </rPh>
    <rPh sb="28" eb="30">
      <t>ギョウセイ</t>
    </rPh>
    <rPh sb="30" eb="32">
      <t>ホウジン</t>
    </rPh>
    <rPh sb="32" eb="34">
      <t>ケンチク</t>
    </rPh>
    <rPh sb="34" eb="37">
      <t>ケンキュウショ</t>
    </rPh>
    <phoneticPr fontId="6"/>
  </si>
  <si>
    <t>その他：</t>
    <phoneticPr fontId="6"/>
  </si>
  <si>
    <t>【事業実施場所の地図】</t>
    <rPh sb="1" eb="3">
      <t>ジギョウ</t>
    </rPh>
    <rPh sb="3" eb="5">
      <t>ジッシ</t>
    </rPh>
    <rPh sb="5" eb="7">
      <t>バショ</t>
    </rPh>
    <rPh sb="8" eb="10">
      <t>チズ</t>
    </rPh>
    <phoneticPr fontId="6"/>
  </si>
  <si>
    <r>
      <t>　　　</t>
    </r>
    <r>
      <rPr>
        <sz val="10"/>
        <rFont val="游ゴシック"/>
        <family val="3"/>
        <charset val="128"/>
        <scheme val="minor"/>
      </rPr>
      <t>別添B-2のとおり</t>
    </r>
    <phoneticPr fontId="6"/>
  </si>
  <si>
    <t>【補助対象設備の設置場所に係る地域特性について】（ハザードマップ等をB-3に添付してください。）</t>
    <rPh sb="8" eb="12">
      <t>セッチバショ</t>
    </rPh>
    <rPh sb="13" eb="14">
      <t>カカ</t>
    </rPh>
    <rPh sb="32" eb="33">
      <t>トウ</t>
    </rPh>
    <rPh sb="38" eb="40">
      <t>テンプ</t>
    </rPh>
    <phoneticPr fontId="6"/>
  </si>
  <si>
    <t>（該当する項目のチェック欄にレ点でチェックを入れること）</t>
    <phoneticPr fontId="6"/>
  </si>
  <si>
    <t>a　土砂災害</t>
  </si>
  <si>
    <t>土砂災害の危険性が高いと想定される地域でない</t>
    <phoneticPr fontId="6"/>
  </si>
  <si>
    <t xml:space="preserve">土砂災害の危険性が高いと想定される地域だが、土砂災害時にも設備を保全させるための措置を講じた
</t>
    <rPh sb="22" eb="26">
      <t>ドシャサイガイ</t>
    </rPh>
    <phoneticPr fontId="6"/>
  </si>
  <si>
    <t>土砂災害時にも設備を保全させるための措置：</t>
    <phoneticPr fontId="6"/>
  </si>
  <si>
    <t>b　浸水被害</t>
  </si>
  <si>
    <t>浸水被害危険性地域に想定される地域でない</t>
  </si>
  <si>
    <t xml:space="preserve">浸水被害危険性地域に想定される地域だが、浸水時にも設備を保全させるための措置を講じた
</t>
    <rPh sb="28" eb="30">
      <t>ホゼン</t>
    </rPh>
    <phoneticPr fontId="6"/>
  </si>
  <si>
    <t>想定される最大浸水深：</t>
    <phoneticPr fontId="6"/>
  </si>
  <si>
    <t>浸水時にも設備を保全させるための措置：</t>
  </si>
  <si>
    <t>＜4.事業の効果＞</t>
    <rPh sb="6" eb="8">
      <t>コウカ</t>
    </rPh>
    <phoneticPr fontId="6"/>
  </si>
  <si>
    <t>【補助対象設備による電力の使途】（根拠資料をB-9、B-10に添付してください。）</t>
    <rPh sb="1" eb="3">
      <t>ホジョ</t>
    </rPh>
    <rPh sb="3" eb="5">
      <t>タイショウ</t>
    </rPh>
    <rPh sb="5" eb="7">
      <t>セツビ</t>
    </rPh>
    <rPh sb="10" eb="12">
      <t>デンリョク</t>
    </rPh>
    <rPh sb="13" eb="15">
      <t>シト</t>
    </rPh>
    <rPh sb="17" eb="21">
      <t>コンキョシリョウ</t>
    </rPh>
    <rPh sb="31" eb="33">
      <t>テンプ</t>
    </rPh>
    <phoneticPr fontId="6"/>
  </si>
  <si>
    <t>年間の再エネ発電量(A)</t>
    <phoneticPr fontId="6"/>
  </si>
  <si>
    <t>（蓄電池を導入した場合）</t>
    <rPh sb="1" eb="4">
      <t>チクデンチ</t>
    </rPh>
    <rPh sb="5" eb="7">
      <t>ドウニュウ</t>
    </rPh>
    <rPh sb="9" eb="11">
      <t>バアイ</t>
    </rPh>
    <phoneticPr fontId="6"/>
  </si>
  <si>
    <t>うち施設で消費できる年間発電量(B)</t>
    <rPh sb="2" eb="4">
      <t>シセツ</t>
    </rPh>
    <rPh sb="5" eb="7">
      <t>ショウヒ</t>
    </rPh>
    <rPh sb="10" eb="15">
      <t>ネンカンハツデンリョウ</t>
    </rPh>
    <phoneticPr fontId="6"/>
  </si>
  <si>
    <t>年間の再エネ供給可能見込量
（蓄電池を導入した場合）(F)</t>
    <rPh sb="3" eb="4">
      <t>サイ</t>
    </rPh>
    <phoneticPr fontId="6"/>
  </si>
  <si>
    <t>kWh</t>
  </si>
  <si>
    <t>再エネ自家消費比率C=(B/A)</t>
    <phoneticPr fontId="6"/>
  </si>
  <si>
    <t>%</t>
    <phoneticPr fontId="6"/>
  </si>
  <si>
    <t>施設の年間電力消費量(D)</t>
    <phoneticPr fontId="6"/>
  </si>
  <si>
    <t>再エネ自家消費比率(F/A)</t>
    <rPh sb="0" eb="1">
      <t>サイ</t>
    </rPh>
    <rPh sb="3" eb="5">
      <t>ジカ</t>
    </rPh>
    <rPh sb="5" eb="7">
      <t>ショウヒ</t>
    </rPh>
    <rPh sb="7" eb="9">
      <t>ヒリツ</t>
    </rPh>
    <phoneticPr fontId="6"/>
  </si>
  <si>
    <t>施設の年間電力消費量（昼間）(E)</t>
    <rPh sb="11" eb="13">
      <t>チュウカン</t>
    </rPh>
    <phoneticPr fontId="6"/>
  </si>
  <si>
    <t>再エネ消費比率（昼間）(B/E)</t>
    <rPh sb="8" eb="10">
      <t>ヒルマ</t>
    </rPh>
    <phoneticPr fontId="6"/>
  </si>
  <si>
    <t>【CO2削減効果】</t>
    <rPh sb="4" eb="6">
      <t>サクゲン</t>
    </rPh>
    <phoneticPr fontId="6"/>
  </si>
  <si>
    <t>CO2削減量（G)</t>
    <rPh sb="3" eb="6">
      <t>サクゲンリョウ</t>
    </rPh>
    <phoneticPr fontId="6"/>
  </si>
  <si>
    <t>t-CO2/年</t>
    <rPh sb="6" eb="7">
      <t>ネン</t>
    </rPh>
    <phoneticPr fontId="6"/>
  </si>
  <si>
    <t>CO2削減効果の算定根拠をB-9又はB-10に添付してください。</t>
    <rPh sb="3" eb="5">
      <t>サクゲン</t>
    </rPh>
    <rPh sb="16" eb="17">
      <t>マタ</t>
    </rPh>
    <rPh sb="23" eb="25">
      <t>テンプ</t>
    </rPh>
    <phoneticPr fontId="6"/>
  </si>
  <si>
    <t>施設全体のCO2排出量（H)</t>
    <rPh sb="0" eb="4">
      <t>シセツゼンタイ</t>
    </rPh>
    <rPh sb="8" eb="10">
      <t>ハイシュツ</t>
    </rPh>
    <rPh sb="10" eb="11">
      <t>リョウ</t>
    </rPh>
    <phoneticPr fontId="6"/>
  </si>
  <si>
    <t>CO2削減率（I=G/H)</t>
    <rPh sb="3" eb="5">
      <t>サクゲン</t>
    </rPh>
    <rPh sb="5" eb="6">
      <t>リツ</t>
    </rPh>
    <phoneticPr fontId="6"/>
  </si>
  <si>
    <t>【CO2削減コスト・算定根拠】</t>
    <phoneticPr fontId="6"/>
  </si>
  <si>
    <t>CO2削減総コスト(M+N)</t>
    <rPh sb="3" eb="5">
      <t>サクゲン</t>
    </rPh>
    <rPh sb="5" eb="6">
      <t>ソウ</t>
    </rPh>
    <phoneticPr fontId="6"/>
  </si>
  <si>
    <t>補助対象経費（J)</t>
    <rPh sb="0" eb="2">
      <t>ホジョ</t>
    </rPh>
    <rPh sb="2" eb="4">
      <t>タイショウ</t>
    </rPh>
    <rPh sb="4" eb="6">
      <t>ケイヒ</t>
    </rPh>
    <phoneticPr fontId="6"/>
  </si>
  <si>
    <t>円</t>
    <rPh sb="0" eb="1">
      <t>エン</t>
    </rPh>
    <phoneticPr fontId="6"/>
  </si>
  <si>
    <t>CO2削減コスト(M=J/G/K)</t>
    <rPh sb="3" eb="5">
      <t>サクゲン</t>
    </rPh>
    <phoneticPr fontId="6"/>
  </si>
  <si>
    <t>設備の法定耐用年数（K)</t>
    <rPh sb="0" eb="2">
      <t>セツビ</t>
    </rPh>
    <rPh sb="3" eb="5">
      <t>ホウテイ</t>
    </rPh>
    <rPh sb="5" eb="7">
      <t>タイヨウ</t>
    </rPh>
    <rPh sb="7" eb="9">
      <t>ネンスウ</t>
    </rPh>
    <phoneticPr fontId="6"/>
  </si>
  <si>
    <t>運用コスト(N=L/G)</t>
    <rPh sb="0" eb="2">
      <t>ウンヨウ</t>
    </rPh>
    <phoneticPr fontId="6"/>
  </si>
  <si>
    <t>ランニングコスト（見込み）(L)</t>
    <phoneticPr fontId="6"/>
  </si>
  <si>
    <t>円/年</t>
    <rPh sb="0" eb="1">
      <t>エン</t>
    </rPh>
    <rPh sb="2" eb="3">
      <t>ネン</t>
    </rPh>
    <phoneticPr fontId="6"/>
  </si>
  <si>
    <t>　</t>
    <phoneticPr fontId="6"/>
  </si>
  <si>
    <t>＜コスト要件を満たすことの説明＞</t>
    <phoneticPr fontId="6"/>
  </si>
  <si>
    <t>価格要件</t>
    <rPh sb="0" eb="4">
      <t>カカクヨウケン</t>
    </rPh>
    <phoneticPr fontId="6"/>
  </si>
  <si>
    <t>100cm未満</t>
    <rPh sb="5" eb="7">
      <t>ミマン</t>
    </rPh>
    <phoneticPr fontId="6"/>
  </si>
  <si>
    <t>100cm以上</t>
    <rPh sb="5" eb="7">
      <t>イジョウ</t>
    </rPh>
    <phoneticPr fontId="6"/>
  </si>
  <si>
    <t>１．導入費用（パワコン最大定格出力別）</t>
    <rPh sb="2" eb="6">
      <t>ドウニュウヒヨウ</t>
    </rPh>
    <rPh sb="11" eb="13">
      <t>サイダイ</t>
    </rPh>
    <rPh sb="13" eb="15">
      <t>テイカク</t>
    </rPh>
    <rPh sb="15" eb="18">
      <t>シュツリョクベツ</t>
    </rPh>
    <phoneticPr fontId="6"/>
  </si>
  <si>
    <t>（税抜）</t>
    <rPh sb="1" eb="3">
      <t>ゼイヌキ</t>
    </rPh>
    <phoneticPr fontId="6"/>
  </si>
  <si>
    <t>10-50kW</t>
    <phoneticPr fontId="6"/>
  </si>
  <si>
    <t xml:space="preserve">「補助対象経費」から蓄電池等に係る金額を除いたもの(O) </t>
    <rPh sb="13" eb="14">
      <t>トウ</t>
    </rPh>
    <phoneticPr fontId="6"/>
  </si>
  <si>
    <t>50kW以上</t>
    <phoneticPr fontId="6"/>
  </si>
  <si>
    <t>※補助金所要額</t>
    <rPh sb="1" eb="7">
      <t>ホジョキンショヨウガク</t>
    </rPh>
    <phoneticPr fontId="6"/>
  </si>
  <si>
    <t>設置費用(Q)/パワコン出力</t>
    <rPh sb="12" eb="14">
      <t>シュツリョク</t>
    </rPh>
    <phoneticPr fontId="6"/>
  </si>
  <si>
    <t>円/kW</t>
    <rPh sb="0" eb="1">
      <t>エン</t>
    </rPh>
    <phoneticPr fontId="6"/>
  </si>
  <si>
    <t>所要額</t>
    <rPh sb="0" eb="3">
      <t>ショヨウガク</t>
    </rPh>
    <phoneticPr fontId="6"/>
  </si>
  <si>
    <t>設置基準費</t>
    <rPh sb="0" eb="5">
      <t>セッチキジュンヒ</t>
    </rPh>
    <phoneticPr fontId="6"/>
  </si>
  <si>
    <t>判　　定</t>
    <rPh sb="0" eb="1">
      <t>ハン</t>
    </rPh>
    <rPh sb="3" eb="4">
      <t>サダム</t>
    </rPh>
    <phoneticPr fontId="6"/>
  </si>
  <si>
    <t>２．定置用蓄電池（定置用蓄電池を導入する場合のみ記載が必要です。）</t>
    <rPh sb="2" eb="5">
      <t>テイチヨウ</t>
    </rPh>
    <rPh sb="5" eb="8">
      <t>チクデンチ</t>
    </rPh>
    <rPh sb="9" eb="12">
      <t>テイチヨウ</t>
    </rPh>
    <rPh sb="12" eb="15">
      <t>チクデンチ</t>
    </rPh>
    <rPh sb="16" eb="18">
      <t>ドウニュウ</t>
    </rPh>
    <rPh sb="20" eb="22">
      <t>バアイ</t>
    </rPh>
    <rPh sb="24" eb="26">
      <t>キサイ</t>
    </rPh>
    <rPh sb="27" eb="29">
      <t>ヒツヨウ</t>
    </rPh>
    <phoneticPr fontId="6"/>
  </si>
  <si>
    <t>「導入しない」で切り分けを回答→赤警告</t>
    <rPh sb="1" eb="3">
      <t>ドウニュウ</t>
    </rPh>
    <rPh sb="8" eb="9">
      <t>キ</t>
    </rPh>
    <rPh sb="10" eb="11">
      <t>ワ</t>
    </rPh>
    <rPh sb="13" eb="15">
      <t>カイトウ</t>
    </rPh>
    <rPh sb="16" eb="17">
      <t>アカ</t>
    </rPh>
    <rPh sb="17" eb="19">
      <t>ケイコク</t>
    </rPh>
    <phoneticPr fontId="6"/>
  </si>
  <si>
    <t>ハイブリッドを導入する・導入しない（公募要領を参照）</t>
    <rPh sb="7" eb="9">
      <t>ドウニュウ</t>
    </rPh>
    <rPh sb="12" eb="14">
      <t>ドウニュウ</t>
    </rPh>
    <rPh sb="18" eb="22">
      <t>コウボヨウリョウ</t>
    </rPh>
    <rPh sb="23" eb="25">
      <t>サンショウ</t>
    </rPh>
    <phoneticPr fontId="6"/>
  </si>
  <si>
    <t>「導入する」で切り分けが空白なら赤警告</t>
    <rPh sb="1" eb="3">
      <t>ドウニュウ</t>
    </rPh>
    <rPh sb="7" eb="8">
      <t>キ</t>
    </rPh>
    <rPh sb="9" eb="10">
      <t>ワ</t>
    </rPh>
    <rPh sb="12" eb="14">
      <t>クウハク</t>
    </rPh>
    <rPh sb="16" eb="17">
      <t>アカ</t>
    </rPh>
    <rPh sb="17" eb="19">
      <t>ケイコク</t>
    </rPh>
    <phoneticPr fontId="6"/>
  </si>
  <si>
    <t>ハイブリッドを導入する場合のハイブリッドのパワコン出力</t>
    <rPh sb="7" eb="9">
      <t>ドウニュウ</t>
    </rPh>
    <rPh sb="11" eb="13">
      <t>バアイ</t>
    </rPh>
    <rPh sb="25" eb="27">
      <t>シュツリョク</t>
    </rPh>
    <phoneticPr fontId="6"/>
  </si>
  <si>
    <t>導入する</t>
    <rPh sb="0" eb="2">
      <t>ドウニュウ</t>
    </rPh>
    <phoneticPr fontId="6"/>
  </si>
  <si>
    <t>ハイブリッドを導入する場合、蓄電システム以外の経費が切り分けられるか。</t>
    <rPh sb="0" eb="2">
      <t>ドウニュウ</t>
    </rPh>
    <rPh sb="4" eb="6">
      <t>バアイ</t>
    </rPh>
    <rPh sb="7" eb="9">
      <t>チクデン</t>
    </rPh>
    <rPh sb="13" eb="15">
      <t>イガイ</t>
    </rPh>
    <rPh sb="16" eb="18">
      <t>ケイヒ</t>
    </rPh>
    <rPh sb="26" eb="27">
      <t>キ</t>
    </rPh>
    <rPh sb="28" eb="29">
      <t>ワ</t>
    </rPh>
    <phoneticPr fontId="6"/>
  </si>
  <si>
    <t>※ハイブリッドを導入する場合は、選択してください。</t>
    <rPh sb="8" eb="10">
      <t>ドウニュウ</t>
    </rPh>
    <rPh sb="12" eb="14">
      <t>バアイ</t>
    </rPh>
    <rPh sb="16" eb="18">
      <t>センタク</t>
    </rPh>
    <phoneticPr fontId="6"/>
  </si>
  <si>
    <t>導入しない</t>
    <rPh sb="0" eb="2">
      <t>ドウニュウ</t>
    </rPh>
    <phoneticPr fontId="6"/>
  </si>
  <si>
    <t>蓄電システム以外の経費が切り分けできる場合、その蓄電システム以外の経費（その根拠を提出してください。）(R)。</t>
    <rPh sb="19" eb="21">
      <t>バアイ</t>
    </rPh>
    <rPh sb="24" eb="26">
      <t>チクデン</t>
    </rPh>
    <rPh sb="30" eb="32">
      <t>イガイ</t>
    </rPh>
    <rPh sb="33" eb="35">
      <t>ケイヒ</t>
    </rPh>
    <rPh sb="38" eb="40">
      <t>コンキョ</t>
    </rPh>
    <rPh sb="41" eb="43">
      <t>テイシュツ</t>
    </rPh>
    <phoneticPr fontId="6"/>
  </si>
  <si>
    <t>※切り分けできない場合は、記載不要。</t>
  </si>
  <si>
    <t>蓄電システム以外の経費が切り分けできない場合、その蓄電システム以外の経費（自動計算）(S)</t>
    <rPh sb="20" eb="22">
      <t>バアイ</t>
    </rPh>
    <rPh sb="25" eb="27">
      <t>チクデン</t>
    </rPh>
    <rPh sb="31" eb="33">
      <t>イガイ</t>
    </rPh>
    <rPh sb="34" eb="36">
      <t>ケイヒ</t>
    </rPh>
    <rPh sb="37" eb="41">
      <t>ジドウケイサン</t>
    </rPh>
    <phoneticPr fontId="6"/>
  </si>
  <si>
    <t>「補助対象経費」のうち蓄電池に係る金額(T)</t>
    <rPh sb="3" eb="7">
      <t>タイショウケイヒ</t>
    </rPh>
    <phoneticPr fontId="6"/>
  </si>
  <si>
    <t>蓄電池に係る金額(U=(T-(R又はS))÷蓄電池容量)</t>
    <rPh sb="16" eb="17">
      <t>マタ</t>
    </rPh>
    <rPh sb="22" eb="25">
      <t>チクデンチ</t>
    </rPh>
    <rPh sb="25" eb="27">
      <t>ヨウリョウ</t>
    </rPh>
    <phoneticPr fontId="6"/>
  </si>
  <si>
    <t>円/kWh</t>
    <rPh sb="0" eb="1">
      <t>エン</t>
    </rPh>
    <phoneticPr fontId="6"/>
  </si>
  <si>
    <t>※蓄電池容量は小数点2位以下切り捨て</t>
    <rPh sb="1" eb="6">
      <t>チクデンチヨウリョウ</t>
    </rPh>
    <rPh sb="7" eb="10">
      <t>ショウスウテン</t>
    </rPh>
    <rPh sb="11" eb="12">
      <t>イ</t>
    </rPh>
    <rPh sb="12" eb="14">
      <t>イカ</t>
    </rPh>
    <rPh sb="14" eb="15">
      <t>キ</t>
    </rPh>
    <rPh sb="16" eb="17">
      <t>ス</t>
    </rPh>
    <phoneticPr fontId="6"/>
  </si>
  <si>
    <t>業務・産業用</t>
    <rPh sb="0" eb="2">
      <t>ギョウム</t>
    </rPh>
    <rPh sb="3" eb="6">
      <t>サンギョウヨウ</t>
    </rPh>
    <phoneticPr fontId="6"/>
  </si>
  <si>
    <t>目標価格（公募要領に記載）</t>
    <rPh sb="0" eb="4">
      <t>モクヒョウカカク</t>
    </rPh>
    <rPh sb="5" eb="9">
      <t>コウボヨウリョウ</t>
    </rPh>
    <rPh sb="10" eb="12">
      <t>キサイ</t>
    </rPh>
    <phoneticPr fontId="6"/>
  </si>
  <si>
    <t>家庭用</t>
    <rPh sb="0" eb="3">
      <t>カテイヨウ</t>
    </rPh>
    <phoneticPr fontId="6"/>
  </si>
  <si>
    <t>項目</t>
    <rPh sb="0" eb="2">
      <t>コウモク</t>
    </rPh>
    <phoneticPr fontId="6"/>
  </si>
  <si>
    <t>総事業費</t>
    <rPh sb="0" eb="4">
      <t>ソウジギョウヒ</t>
    </rPh>
    <phoneticPr fontId="6"/>
  </si>
  <si>
    <t>設立日</t>
    <rPh sb="0" eb="3">
      <t>セツリツビ</t>
    </rPh>
    <phoneticPr fontId="6"/>
  </si>
  <si>
    <t>資本金</t>
    <rPh sb="0" eb="3">
      <t>シホンキン</t>
    </rPh>
    <phoneticPr fontId="6"/>
  </si>
  <si>
    <t>千円</t>
    <rPh sb="0" eb="2">
      <t>センエン</t>
    </rPh>
    <phoneticPr fontId="6"/>
  </si>
  <si>
    <t>主な
事業
内容</t>
    <rPh sb="0" eb="1">
      <t>オモ</t>
    </rPh>
    <rPh sb="3" eb="5">
      <t>ジギョウ</t>
    </rPh>
    <rPh sb="6" eb="8">
      <t>ナイヨウ</t>
    </rPh>
    <phoneticPr fontId="6"/>
  </si>
  <si>
    <t>(単位　千円、％）</t>
    <rPh sb="1" eb="3">
      <t>タンイ</t>
    </rPh>
    <rPh sb="4" eb="5">
      <t>セン</t>
    </rPh>
    <rPh sb="5" eb="6">
      <t>エン</t>
    </rPh>
    <phoneticPr fontId="4"/>
  </si>
  <si>
    <t>貸借対照表日※</t>
    <phoneticPr fontId="4"/>
  </si>
  <si>
    <t>流動資産</t>
    <phoneticPr fontId="4"/>
  </si>
  <si>
    <t>流動負債</t>
    <phoneticPr fontId="4"/>
  </si>
  <si>
    <t>自己資本</t>
    <phoneticPr fontId="4"/>
  </si>
  <si>
    <t>総資本</t>
    <phoneticPr fontId="4"/>
  </si>
  <si>
    <t>流動比率</t>
    <rPh sb="0" eb="4">
      <t>リュウドウヒリツ</t>
    </rPh>
    <phoneticPr fontId="6"/>
  </si>
  <si>
    <t>自己資
本比率</t>
    <rPh sb="0" eb="2">
      <t>ジコ</t>
    </rPh>
    <rPh sb="2" eb="3">
      <t>シ</t>
    </rPh>
    <rPh sb="4" eb="5">
      <t>ホン</t>
    </rPh>
    <rPh sb="5" eb="7">
      <t>ヒリツ</t>
    </rPh>
    <phoneticPr fontId="6"/>
  </si>
  <si>
    <t>前期（直近）</t>
    <rPh sb="0" eb="2">
      <t>ゼンキ</t>
    </rPh>
    <rPh sb="3" eb="5">
      <t>チョッキン</t>
    </rPh>
    <phoneticPr fontId="6"/>
  </si>
  <si>
    <t>前々期</t>
    <rPh sb="0" eb="3">
      <t>ゼンゼンキ</t>
    </rPh>
    <phoneticPr fontId="6"/>
  </si>
  <si>
    <t>※ 貸借対照表の基準日を入力してください。</t>
  </si>
  <si>
    <t>項　　　　目</t>
    <rPh sb="0" eb="1">
      <t>コウ</t>
    </rPh>
    <rPh sb="5" eb="6">
      <t>メ</t>
    </rPh>
    <phoneticPr fontId="6"/>
  </si>
  <si>
    <t>金額（円）</t>
    <rPh sb="0" eb="2">
      <t>キンガク</t>
    </rPh>
    <rPh sb="3" eb="4">
      <t>エン</t>
    </rPh>
    <phoneticPr fontId="6"/>
  </si>
  <si>
    <t>自己資金</t>
    <rPh sb="0" eb="4">
      <t>ジコシキン</t>
    </rPh>
    <phoneticPr fontId="6"/>
  </si>
  <si>
    <t>外部からの資金調達１（補助金所要額を除く）</t>
    <rPh sb="0" eb="2">
      <t>ガイブ</t>
    </rPh>
    <rPh sb="5" eb="9">
      <t>シキンチョウタツ</t>
    </rPh>
    <rPh sb="11" eb="14">
      <t>ホジョキン</t>
    </rPh>
    <rPh sb="14" eb="16">
      <t>ショヨウ</t>
    </rPh>
    <rPh sb="16" eb="17">
      <t>ガク</t>
    </rPh>
    <rPh sb="18" eb="19">
      <t>ノゾ</t>
    </rPh>
    <phoneticPr fontId="6"/>
  </si>
  <si>
    <t>外部からの資金調達２（補助金所要額を除く）</t>
    <rPh sb="0" eb="2">
      <t>ガイブ</t>
    </rPh>
    <rPh sb="5" eb="9">
      <t>シキンチョウタツ</t>
    </rPh>
    <rPh sb="11" eb="14">
      <t>ホジョキン</t>
    </rPh>
    <rPh sb="14" eb="16">
      <t>ショヨウ</t>
    </rPh>
    <rPh sb="16" eb="17">
      <t>ガク</t>
    </rPh>
    <rPh sb="18" eb="19">
      <t>ノゾ</t>
    </rPh>
    <phoneticPr fontId="6"/>
  </si>
  <si>
    <t>補助金所要額</t>
    <rPh sb="0" eb="3">
      <t>ホジョキン</t>
    </rPh>
    <rPh sb="3" eb="5">
      <t>ショヨウ</t>
    </rPh>
    <rPh sb="5" eb="6">
      <t>ガク</t>
    </rPh>
    <phoneticPr fontId="6"/>
  </si>
  <si>
    <t>（C-1経費内訳の総事業費）</t>
    <rPh sb="4" eb="8">
      <t>ケイヒウチワケ</t>
    </rPh>
    <rPh sb="9" eb="13">
      <t>ソウジギョウヒ</t>
    </rPh>
    <phoneticPr fontId="6"/>
  </si>
  <si>
    <t>※消費税額を含んだ額です。
　（総事業費×1.1）</t>
    <rPh sb="1" eb="4">
      <t>ショウヒゼイ</t>
    </rPh>
    <rPh sb="4" eb="5">
      <t>ガク</t>
    </rPh>
    <rPh sb="6" eb="7">
      <t>フク</t>
    </rPh>
    <rPh sb="9" eb="10">
      <t>ガク</t>
    </rPh>
    <rPh sb="16" eb="20">
      <t>ソウジギョウヒ</t>
    </rPh>
    <phoneticPr fontId="6"/>
  </si>
  <si>
    <t>資金調達先</t>
  </si>
  <si>
    <t>種類</t>
    <rPh sb="0" eb="2">
      <t>シュルイ</t>
    </rPh>
    <phoneticPr fontId="6"/>
  </si>
  <si>
    <t>資金調達先の名称</t>
    <rPh sb="0" eb="5">
      <t>シキンチョウタツサキ</t>
    </rPh>
    <rPh sb="6" eb="8">
      <t>メイショウ</t>
    </rPh>
    <phoneticPr fontId="6"/>
  </si>
  <si>
    <t>外部からの資金調達１</t>
  </si>
  <si>
    <t>外部からの資金調達２</t>
  </si>
  <si>
    <t>発注先</t>
    <rPh sb="0" eb="2">
      <t>ハッチュウ</t>
    </rPh>
    <rPh sb="2" eb="3">
      <t>サキ</t>
    </rPh>
    <phoneticPr fontId="6"/>
  </si>
  <si>
    <t>①補助事業者自身、②その他のいずれかを選択してください。</t>
    <rPh sb="19" eb="21">
      <t>センタク</t>
    </rPh>
    <phoneticPr fontId="6"/>
  </si>
  <si>
    <t>選定方法</t>
    <rPh sb="0" eb="4">
      <t>センテイホウホウ</t>
    </rPh>
    <phoneticPr fontId="4"/>
  </si>
  <si>
    <t>②その他を選択した場合、いずれかを選択してください。</t>
    <rPh sb="3" eb="4">
      <t>タ</t>
    </rPh>
    <rPh sb="5" eb="7">
      <t>センタク</t>
    </rPh>
    <rPh sb="9" eb="11">
      <t>バアイ</t>
    </rPh>
    <rPh sb="17" eb="19">
      <t>センタク</t>
    </rPh>
    <phoneticPr fontId="4"/>
  </si>
  <si>
    <t>※選定方法で「その他」を選んだ場合は、その理由を記載してください。</t>
    <rPh sb="1" eb="5">
      <t>センテイホウホウ</t>
    </rPh>
    <rPh sb="9" eb="10">
      <t>タ</t>
    </rPh>
    <rPh sb="12" eb="13">
      <t>エラ</t>
    </rPh>
    <rPh sb="15" eb="17">
      <t>バアイ</t>
    </rPh>
    <rPh sb="21" eb="23">
      <t>リユウ</t>
    </rPh>
    <rPh sb="24" eb="26">
      <t>キサイ</t>
    </rPh>
    <phoneticPr fontId="6"/>
  </si>
  <si>
    <t>【他の補助金との関係】</t>
    <phoneticPr fontId="6"/>
  </si>
  <si>
    <t>該当なし</t>
    <rPh sb="0" eb="2">
      <t>ガイトウ</t>
    </rPh>
    <phoneticPr fontId="6"/>
  </si>
  <si>
    <t>該当あり（以下のとおり）</t>
    <rPh sb="0" eb="2">
      <t>ガイトウ</t>
    </rPh>
    <rPh sb="5" eb="7">
      <t>イカ</t>
    </rPh>
    <phoneticPr fontId="6"/>
  </si>
  <si>
    <t>【許認可、権利関係等事業実施の前提となる事項及び実施上問題となる事項】</t>
    <phoneticPr fontId="6"/>
  </si>
  <si>
    <t>【環境への影響に関する事項】</t>
    <rPh sb="1" eb="3">
      <t>カンキョウ</t>
    </rPh>
    <rPh sb="5" eb="7">
      <t>エイキョウ</t>
    </rPh>
    <rPh sb="8" eb="9">
      <t>カン</t>
    </rPh>
    <rPh sb="11" eb="13">
      <t>ジコウ</t>
    </rPh>
    <phoneticPr fontId="6"/>
  </si>
  <si>
    <r>
      <rPr>
        <b/>
        <sz val="7"/>
        <rFont val="游ゴシック"/>
        <family val="3"/>
        <charset val="128"/>
        <scheme val="minor"/>
      </rPr>
      <t xml:space="preserve">  </t>
    </r>
    <r>
      <rPr>
        <b/>
        <sz val="9"/>
        <rFont val="游ゴシック"/>
        <family val="3"/>
        <charset val="128"/>
        <scheme val="minor"/>
      </rPr>
      <t>「太陽光発電の環境配慮ガイドライン」（令和2年3月31日　環境省）</t>
    </r>
    <r>
      <rPr>
        <b/>
        <vertAlign val="superscript"/>
        <sz val="9"/>
        <rFont val="游ゴシック"/>
        <family val="3"/>
        <charset val="128"/>
        <scheme val="minor"/>
      </rPr>
      <t>※</t>
    </r>
    <r>
      <rPr>
        <b/>
        <sz val="9"/>
        <rFont val="游ゴシック"/>
        <family val="3"/>
        <charset val="128"/>
        <scheme val="minor"/>
      </rPr>
      <t>を参照のうえ、事業実施により発生の恐れがある環境問題等に対策を講じ、問題が起こらないように対応することについて、事業内容等を勘案して記載する。なお、環境影響評価法または地方公共団体の定める環境影響評価に関する条例の対象である場合は、同制度に基づく記載を行うこと。
※　https://www.env.go.jp/press/files/jp/113712.pdf
　該当がない場合は「該当なし」と記載する。</t>
    </r>
    <phoneticPr fontId="6"/>
  </si>
  <si>
    <t>該当あり（以下のとおり）</t>
  </si>
  <si>
    <t>以下に該当する場合はチェックを入れ、確認できる文書等をE-3に添付してください。</t>
    <rPh sb="31" eb="33">
      <t>テンプ</t>
    </rPh>
    <phoneticPr fontId="6"/>
  </si>
  <si>
    <t>地球温暖化対策推進法に基づき市町村が定める促進区域に該当する、</t>
    <phoneticPr fontId="6"/>
  </si>
  <si>
    <t>敷地内に電動車の充放電設備又は充電設備を設置し、本補助事業で導入した太陽光発電設備電力を当該施設で活用する。</t>
    <rPh sb="25" eb="27">
      <t>ホジョ</t>
    </rPh>
    <rPh sb="46" eb="48">
      <t>シセツ</t>
    </rPh>
    <phoneticPr fontId="6"/>
  </si>
  <si>
    <t>敷地内の施設が地域の防災拠点となることが地方自治体との間で文書により明確に決められており、本補助事業で導入した太陽光発電設備の電力がブラックアウトが起きた際にも活用できる。</t>
    <rPh sb="46" eb="48">
      <t>ホジョ</t>
    </rPh>
    <phoneticPr fontId="6"/>
  </si>
  <si>
    <t>事業実施者がRE100又はReActionへ加盟している、もしくはScience Based Targertsにおいて目標を設定済み（Target Set）であり、本補助事業で導入した太陽光発線設備の自家消費によって取組を進捗できる。</t>
    <rPh sb="83" eb="85">
      <t>ホジョ</t>
    </rPh>
    <phoneticPr fontId="6"/>
  </si>
  <si>
    <t>【設備の保守計画】</t>
    <phoneticPr fontId="6"/>
  </si>
  <si>
    <t>　　　別紙B-5のとおり</t>
    <rPh sb="3" eb="5">
      <t>ベッシ</t>
    </rPh>
    <phoneticPr fontId="6"/>
  </si>
  <si>
    <t>２年目（単年度事業は記載不要）</t>
    <rPh sb="1" eb="3">
      <t>ネンメ</t>
    </rPh>
    <rPh sb="4" eb="7">
      <t>タンネンド</t>
    </rPh>
    <rPh sb="7" eb="9">
      <t>ジギョウ</t>
    </rPh>
    <rPh sb="10" eb="14">
      <t>キサイフヨウ</t>
    </rPh>
    <phoneticPr fontId="6"/>
  </si>
  <si>
    <t>注１　記入欄が少ない場合は、別に資料を添付すること。</t>
    <phoneticPr fontId="6"/>
  </si>
  <si>
    <t>別紙２</t>
    <rPh sb="0" eb="2">
      <t>ベッシ</t>
    </rPh>
    <phoneticPr fontId="30"/>
  </si>
  <si>
    <t>AA-AZ列を非表示</t>
    <phoneticPr fontId="40"/>
  </si>
  <si>
    <t>事業何年目</t>
    <rPh sb="0" eb="5">
      <t>ジギョウナンネンメ</t>
    </rPh>
    <phoneticPr fontId="6"/>
  </si>
  <si>
    <t>事業名：</t>
    <rPh sb="0" eb="3">
      <t>ジギョウメイ</t>
    </rPh>
    <phoneticPr fontId="40"/>
  </si>
  <si>
    <t>所要経費</t>
    <rPh sb="0" eb="2">
      <t>ショヨウ</t>
    </rPh>
    <rPh sb="2" eb="4">
      <t>ケイヒ</t>
    </rPh>
    <phoneticPr fontId="30"/>
  </si>
  <si>
    <t>(1) 総事業費
　</t>
    <rPh sb="4" eb="8">
      <t>ソウジギョウヒ</t>
    </rPh>
    <phoneticPr fontId="30"/>
  </si>
  <si>
    <r>
      <t xml:space="preserve">(2) 寄付金その他の収入
</t>
    </r>
    <r>
      <rPr>
        <sz val="10"/>
        <rFont val="ＭＳ 明朝"/>
        <family val="1"/>
        <charset val="128"/>
      </rPr>
      <t xml:space="preserve"> ※寄付金その他の収入がある
   場合は入力すること</t>
    </r>
    <rPh sb="4" eb="7">
      <t>キフキン</t>
    </rPh>
    <rPh sb="9" eb="10">
      <t>タ</t>
    </rPh>
    <rPh sb="11" eb="13">
      <t>シュウニュウ</t>
    </rPh>
    <phoneticPr fontId="30"/>
  </si>
  <si>
    <r>
      <t xml:space="preserve">(3) 差引額
</t>
    </r>
    <r>
      <rPr>
        <sz val="10"/>
        <rFont val="ＭＳ 明朝"/>
        <family val="1"/>
        <charset val="128"/>
      </rPr>
      <t>　※(1)-(2)</t>
    </r>
    <rPh sb="4" eb="6">
      <t>サシヒキ</t>
    </rPh>
    <rPh sb="6" eb="7">
      <t>ガク</t>
    </rPh>
    <phoneticPr fontId="30"/>
  </si>
  <si>
    <t>(4) 補助対象経費</t>
    <phoneticPr fontId="40"/>
  </si>
  <si>
    <r>
      <rPr>
        <sz val="12"/>
        <rFont val="ＭＳ 明朝"/>
        <family val="1"/>
        <charset val="128"/>
      </rPr>
      <t>円</t>
    </r>
    <rPh sb="0" eb="1">
      <t>エン</t>
    </rPh>
    <phoneticPr fontId="40"/>
  </si>
  <si>
    <r>
      <t xml:space="preserve">(6) 選定額
</t>
    </r>
    <r>
      <rPr>
        <sz val="10"/>
        <rFont val="ＭＳ 明朝"/>
        <family val="1"/>
        <charset val="128"/>
      </rPr>
      <t>　※(4)と(5)を比較して
　　少ない方の額</t>
    </r>
    <rPh sb="4" eb="6">
      <t>センテイ</t>
    </rPh>
    <rPh sb="6" eb="7">
      <t>ガク</t>
    </rPh>
    <rPh sb="18" eb="20">
      <t>ヒカク</t>
    </rPh>
    <rPh sb="25" eb="26">
      <t>スク</t>
    </rPh>
    <rPh sb="28" eb="29">
      <t>ホウ</t>
    </rPh>
    <rPh sb="30" eb="31">
      <t>ガク</t>
    </rPh>
    <phoneticPr fontId="30"/>
  </si>
  <si>
    <r>
      <t xml:space="preserve">(7) 補助基本額
</t>
    </r>
    <r>
      <rPr>
        <sz val="10"/>
        <rFont val="ＭＳ 明朝"/>
        <family val="1"/>
        <charset val="128"/>
      </rPr>
      <t>　※(3)と(6)を比較して
　　少ない方の額</t>
    </r>
    <rPh sb="4" eb="6">
      <t>ホジョ</t>
    </rPh>
    <rPh sb="6" eb="8">
      <t>キホン</t>
    </rPh>
    <rPh sb="8" eb="9">
      <t>ガク</t>
    </rPh>
    <rPh sb="20" eb="22">
      <t>ヒカク</t>
    </rPh>
    <rPh sb="27" eb="28">
      <t>スク</t>
    </rPh>
    <rPh sb="30" eb="31">
      <t>ホウ</t>
    </rPh>
    <rPh sb="32" eb="33">
      <t>ガク</t>
    </rPh>
    <phoneticPr fontId="30"/>
  </si>
  <si>
    <r>
      <t xml:space="preserve">(8) 補助金所要額
</t>
    </r>
    <r>
      <rPr>
        <sz val="10"/>
        <rFont val="ＭＳ 明朝"/>
        <family val="1"/>
        <charset val="128"/>
      </rPr>
      <t>　※内訳は下記のとおり
　　(千円未満切り捨て)
    上限１億5,000万円</t>
    </r>
    <rPh sb="4" eb="7">
      <t>ホジョキン</t>
    </rPh>
    <rPh sb="7" eb="9">
      <t>ショヨウ</t>
    </rPh>
    <rPh sb="9" eb="10">
      <t>ガク</t>
    </rPh>
    <rPh sb="13" eb="15">
      <t>ウチワケ</t>
    </rPh>
    <rPh sb="16" eb="18">
      <t>カキ</t>
    </rPh>
    <rPh sb="30" eb="31">
      <t>キ</t>
    </rPh>
    <rPh sb="32" eb="33">
      <t>ス</t>
    </rPh>
    <rPh sb="40" eb="42">
      <t>ジョウゲン</t>
    </rPh>
    <phoneticPr fontId="30"/>
  </si>
  <si>
    <r>
      <t xml:space="preserve">(5) 基準額
</t>
    </r>
    <r>
      <rPr>
        <sz val="10"/>
        <rFont val="ＭＳ 明朝"/>
        <family val="1"/>
        <charset val="128"/>
      </rPr>
      <t xml:space="preserve"> ※採択通知の基準額</t>
    </r>
    <rPh sb="4" eb="6">
      <t>キジュン</t>
    </rPh>
    <rPh sb="6" eb="7">
      <t>ガク</t>
    </rPh>
    <rPh sb="15" eb="18">
      <t>キジュンガク</t>
    </rPh>
    <phoneticPr fontId="30"/>
  </si>
  <si>
    <r>
      <t xml:space="preserve">(5) 基準額
</t>
    </r>
    <r>
      <rPr>
        <sz val="10"/>
        <rFont val="ＭＳ 明朝"/>
        <family val="1"/>
        <charset val="128"/>
      </rPr>
      <t xml:space="preserve"> ※交付決定通知の「補助基
   本額」</t>
    </r>
    <rPh sb="4" eb="6">
      <t>キジュン</t>
    </rPh>
    <rPh sb="6" eb="7">
      <t>ガク</t>
    </rPh>
    <rPh sb="14" eb="16">
      <t>ツウチ</t>
    </rPh>
    <rPh sb="20" eb="21">
      <t>モト</t>
    </rPh>
    <rPh sb="25" eb="26">
      <t>ホン</t>
    </rPh>
    <rPh sb="26" eb="27">
      <t>ガク</t>
    </rPh>
    <phoneticPr fontId="30"/>
  </si>
  <si>
    <r>
      <t xml:space="preserve">(10) 過不足額
</t>
    </r>
    <r>
      <rPr>
        <sz val="10"/>
        <rFont val="ＭＳ 明朝"/>
        <family val="1"/>
        <charset val="128"/>
      </rPr>
      <t>　※(9)-(8)</t>
    </r>
    <rPh sb="5" eb="8">
      <t>カフソク</t>
    </rPh>
    <rPh sb="8" eb="9">
      <t>ガク</t>
    </rPh>
    <phoneticPr fontId="30"/>
  </si>
  <si>
    <r>
      <t xml:space="preserve">(9) 補助金交付決定額
</t>
    </r>
    <r>
      <rPr>
        <sz val="10"/>
        <rFont val="ＭＳ 明朝"/>
        <family val="1"/>
        <charset val="128"/>
      </rPr>
      <t xml:space="preserve"> ※交付決定通知の「補助
   金の額」</t>
    </r>
    <rPh sb="19" eb="21">
      <t>ツウチ</t>
    </rPh>
    <phoneticPr fontId="40"/>
  </si>
  <si>
    <r>
      <t xml:space="preserve">(9) 補助金所要額
</t>
    </r>
    <r>
      <rPr>
        <sz val="10"/>
        <rFont val="ＭＳ 明朝"/>
        <family val="1"/>
        <charset val="128"/>
      </rPr>
      <t xml:space="preserve"> ※採択通知の補助金所要額</t>
    </r>
    <rPh sb="7" eb="10">
      <t>ショヨウガク</t>
    </rPh>
    <rPh sb="13" eb="17">
      <t>サイタクツウチ</t>
    </rPh>
    <rPh sb="18" eb="24">
      <t>ホジョキンショヨウガク</t>
    </rPh>
    <phoneticPr fontId="40"/>
  </si>
  <si>
    <r>
      <t xml:space="preserve">(9) 補助金の額
</t>
    </r>
    <r>
      <rPr>
        <sz val="10"/>
        <rFont val="ＭＳ 明朝"/>
        <family val="1"/>
        <charset val="128"/>
      </rPr>
      <t xml:space="preserve"> </t>
    </r>
    <phoneticPr fontId="40"/>
  </si>
  <si>
    <t>太陽光発電設備(1/2)</t>
    <rPh sb="0" eb="7">
      <t>タイヨウコウハツデンセツビ</t>
    </rPh>
    <phoneticPr fontId="6"/>
  </si>
  <si>
    <t>定置用蓄電池(1/2)</t>
    <rPh sb="0" eb="3">
      <t>テイチヨウ</t>
    </rPh>
    <phoneticPr fontId="6"/>
  </si>
  <si>
    <t>自営線等(1/2)</t>
    <rPh sb="0" eb="3">
      <t>ジエイセン</t>
    </rPh>
    <rPh sb="3" eb="4">
      <t>トウ</t>
    </rPh>
    <phoneticPr fontId="6"/>
  </si>
  <si>
    <t>合　　計</t>
    <rPh sb="0" eb="1">
      <t>ゴウ</t>
    </rPh>
    <rPh sb="3" eb="4">
      <t>ケイ</t>
    </rPh>
    <phoneticPr fontId="6"/>
  </si>
  <si>
    <t>区分・費目</t>
    <rPh sb="0" eb="2">
      <t>クブン</t>
    </rPh>
    <rPh sb="3" eb="5">
      <t>ヒモク</t>
    </rPh>
    <phoneticPr fontId="30"/>
  </si>
  <si>
    <t>細分</t>
    <rPh sb="0" eb="2">
      <t>サイブン</t>
    </rPh>
    <phoneticPr fontId="40"/>
  </si>
  <si>
    <t>金額</t>
    <rPh sb="0" eb="2">
      <t>キンガク</t>
    </rPh>
    <phoneticPr fontId="30"/>
  </si>
  <si>
    <t>積算内訳</t>
    <rPh sb="0" eb="2">
      <t>セキサン</t>
    </rPh>
    <rPh sb="2" eb="4">
      <t>ウチワケ</t>
    </rPh>
    <phoneticPr fontId="30"/>
  </si>
  <si>
    <t>工事費・本工事費</t>
  </si>
  <si>
    <t>材料費</t>
    <rPh sb="0" eb="3">
      <t>ザイリョウヒ</t>
    </rPh>
    <phoneticPr fontId="6"/>
  </si>
  <si>
    <t>　　経費内訳表のとおり</t>
    <rPh sb="2" eb="4">
      <t>ケイヒ</t>
    </rPh>
    <phoneticPr fontId="40"/>
  </si>
  <si>
    <t>同</t>
  </si>
  <si>
    <t>労務費</t>
    <rPh sb="0" eb="3">
      <t>ロウムヒ</t>
    </rPh>
    <phoneticPr fontId="6"/>
  </si>
  <si>
    <t>直接経費</t>
    <rPh sb="0" eb="2">
      <t>チョクセツ</t>
    </rPh>
    <rPh sb="2" eb="4">
      <t>ケイヒ</t>
    </rPh>
    <phoneticPr fontId="6"/>
  </si>
  <si>
    <t>共通仮設費</t>
    <rPh sb="0" eb="2">
      <t>キョウツウ</t>
    </rPh>
    <rPh sb="2" eb="4">
      <t>カセツ</t>
    </rPh>
    <rPh sb="4" eb="5">
      <t>ヒ</t>
    </rPh>
    <phoneticPr fontId="6"/>
  </si>
  <si>
    <t>現場管理費</t>
    <rPh sb="0" eb="2">
      <t>ゲンバ</t>
    </rPh>
    <rPh sb="2" eb="5">
      <t>カンリヒ</t>
    </rPh>
    <phoneticPr fontId="6"/>
  </si>
  <si>
    <t>一般管理費</t>
    <rPh sb="0" eb="2">
      <t>イッパン</t>
    </rPh>
    <rPh sb="2" eb="5">
      <t>カンリヒ</t>
    </rPh>
    <phoneticPr fontId="6"/>
  </si>
  <si>
    <t>工事費・付帯工事費</t>
  </si>
  <si>
    <t>―</t>
    <phoneticPr fontId="6"/>
  </si>
  <si>
    <t>工事費・機械器具費</t>
  </si>
  <si>
    <t>工事費・測量及試験費</t>
    <phoneticPr fontId="40"/>
  </si>
  <si>
    <t>（工事費計）</t>
    <rPh sb="1" eb="4">
      <t>コウジヒ</t>
    </rPh>
    <rPh sb="4" eb="5">
      <t>ケイ</t>
    </rPh>
    <phoneticPr fontId="40"/>
  </si>
  <si>
    <r>
      <rPr>
        <sz val="12"/>
        <rFont val="ＭＳ 明朝"/>
        <family val="1"/>
        <charset val="128"/>
      </rPr>
      <t>円</t>
    </r>
    <r>
      <rPr>
        <sz val="12"/>
        <rFont val="Arial"/>
        <family val="2"/>
      </rPr>
      <t>)</t>
    </r>
    <rPh sb="0" eb="1">
      <t>エン</t>
    </rPh>
    <phoneticPr fontId="40"/>
  </si>
  <si>
    <t>設備費</t>
  </si>
  <si>
    <t>業務費</t>
  </si>
  <si>
    <t>事務費</t>
  </si>
  <si>
    <t>小計</t>
    <rPh sb="0" eb="2">
      <t>ショウケイ</t>
    </rPh>
    <phoneticPr fontId="40"/>
  </si>
  <si>
    <t>消費税</t>
    <rPh sb="0" eb="3">
      <t>ショウヒゼイ</t>
    </rPh>
    <phoneticPr fontId="40"/>
  </si>
  <si>
    <t>合計</t>
    <rPh sb="0" eb="2">
      <t>ゴウケイ</t>
    </rPh>
    <phoneticPr fontId="30"/>
  </si>
  <si>
    <t>振込手数料</t>
    <rPh sb="0" eb="5">
      <t>フリコミテスウリョウ</t>
    </rPh>
    <phoneticPr fontId="40"/>
  </si>
  <si>
    <t>相手方負担の場合は、振込手数料を記載してください。</t>
    <rPh sb="0" eb="5">
      <t>アイテカタフタン</t>
    </rPh>
    <rPh sb="6" eb="8">
      <t>バアイ</t>
    </rPh>
    <rPh sb="10" eb="15">
      <t>フリコミテスウリョウ</t>
    </rPh>
    <rPh sb="16" eb="18">
      <t>キサイ</t>
    </rPh>
    <phoneticPr fontId="6"/>
  </si>
  <si>
    <t>差引</t>
    <rPh sb="0" eb="2">
      <t>サシヒキ</t>
    </rPh>
    <phoneticPr fontId="30"/>
  </si>
  <si>
    <t>C-2経費内訳表</t>
    <rPh sb="3" eb="5">
      <t>ケイヒ</t>
    </rPh>
    <rPh sb="5" eb="7">
      <t>ウチワケ</t>
    </rPh>
    <rPh sb="7" eb="8">
      <t>ヒョウ</t>
    </rPh>
    <phoneticPr fontId="4"/>
  </si>
  <si>
    <t>事業名</t>
    <rPh sb="0" eb="3">
      <t>ジギョウメイ</t>
    </rPh>
    <phoneticPr fontId="4"/>
  </si>
  <si>
    <t>内訳</t>
    <rPh sb="0" eb="2">
      <t>ウチワケ</t>
    </rPh>
    <phoneticPr fontId="4"/>
  </si>
  <si>
    <t>補助対象経費 [円]</t>
    <rPh sb="0" eb="4">
      <t>ホジョタイショウ</t>
    </rPh>
    <rPh sb="4" eb="6">
      <t>ケイヒ</t>
    </rPh>
    <phoneticPr fontId="4"/>
  </si>
  <si>
    <t>補助対象
外経費 [円](E)</t>
    <rPh sb="0" eb="2">
      <t>ホジョ</t>
    </rPh>
    <rPh sb="2" eb="4">
      <t>タイショウ</t>
    </rPh>
    <rPh sb="5" eb="6">
      <t>ガイ</t>
    </rPh>
    <rPh sb="6" eb="8">
      <t>ケイヒ</t>
    </rPh>
    <phoneticPr fontId="4"/>
  </si>
  <si>
    <t>合計 [円]
(F)=
(D)+(E)</t>
    <rPh sb="0" eb="2">
      <t>ゴウケイ</t>
    </rPh>
    <phoneticPr fontId="4"/>
  </si>
  <si>
    <t>(A)×(B)
=(C)
であるか</t>
    <phoneticPr fontId="6"/>
  </si>
  <si>
    <t>(C)=(F)
であるか</t>
    <phoneticPr fontId="6"/>
  </si>
  <si>
    <t>数量の小数点の有無チェック
(A)</t>
    <rPh sb="0" eb="2">
      <t>スウリョウ</t>
    </rPh>
    <rPh sb="3" eb="6">
      <t>ショウスウテン</t>
    </rPh>
    <rPh sb="7" eb="9">
      <t>ウム</t>
    </rPh>
    <phoneticPr fontId="6"/>
  </si>
  <si>
    <t>単価の小数点の有無チェック
(B)</t>
    <rPh sb="0" eb="2">
      <t>タンカ</t>
    </rPh>
    <rPh sb="3" eb="6">
      <t>ショウスウテン</t>
    </rPh>
    <rPh sb="7" eb="9">
      <t>ウム</t>
    </rPh>
    <phoneticPr fontId="6"/>
  </si>
  <si>
    <t>No.</t>
    <phoneticPr fontId="4"/>
  </si>
  <si>
    <t>項目</t>
    <rPh sb="0" eb="2">
      <t>コウモク</t>
    </rPh>
    <phoneticPr fontId="4"/>
  </si>
  <si>
    <t>内容</t>
    <rPh sb="0" eb="2">
      <t>ナイヨウ</t>
    </rPh>
    <phoneticPr fontId="4"/>
  </si>
  <si>
    <t>工事費</t>
    <rPh sb="0" eb="2">
      <t>コウジ</t>
    </rPh>
    <rPh sb="2" eb="3">
      <t>ヒ</t>
    </rPh>
    <phoneticPr fontId="1"/>
  </si>
  <si>
    <t>設備費</t>
    <rPh sb="0" eb="2">
      <t>セツビ</t>
    </rPh>
    <rPh sb="2" eb="3">
      <t>ヒ</t>
    </rPh>
    <phoneticPr fontId="1"/>
  </si>
  <si>
    <t>業務費</t>
    <rPh sb="0" eb="2">
      <t>ギョウム</t>
    </rPh>
    <rPh sb="2" eb="3">
      <t>ヒ</t>
    </rPh>
    <phoneticPr fontId="4"/>
  </si>
  <si>
    <t>事務費</t>
    <rPh sb="0" eb="3">
      <t>ジムヒ</t>
    </rPh>
    <phoneticPr fontId="1"/>
  </si>
  <si>
    <t>補助対象
経費合計
(D)</t>
    <rPh sb="0" eb="2">
      <t>ホジョ</t>
    </rPh>
    <rPh sb="2" eb="4">
      <t>タイショウ</t>
    </rPh>
    <rPh sb="5" eb="7">
      <t>ケイヒ</t>
    </rPh>
    <rPh sb="7" eb="9">
      <t>ゴウケイ</t>
    </rPh>
    <phoneticPr fontId="4"/>
  </si>
  <si>
    <t>規格</t>
    <rPh sb="0" eb="2">
      <t>キカク</t>
    </rPh>
    <phoneticPr fontId="4"/>
  </si>
  <si>
    <t>数量
(A)</t>
    <rPh sb="0" eb="2">
      <t>スウリョウ</t>
    </rPh>
    <phoneticPr fontId="4"/>
  </si>
  <si>
    <t>単価 [円]
(B)</t>
    <rPh sb="0" eb="2">
      <t>タンカ</t>
    </rPh>
    <phoneticPr fontId="4"/>
  </si>
  <si>
    <t>金額 [円]
(C)=
(A)×(B)</t>
    <rPh sb="0" eb="2">
      <t>キンガク</t>
    </rPh>
    <rPh sb="4" eb="5">
      <t>エン</t>
    </rPh>
    <phoneticPr fontId="4"/>
  </si>
  <si>
    <t>※根拠資料（見積書等）No.</t>
    <rPh sb="1" eb="5">
      <t>コンキョシリョウ</t>
    </rPh>
    <rPh sb="6" eb="8">
      <t>ミツモリ</t>
    </rPh>
    <rPh sb="8" eb="9">
      <t>ショ</t>
    </rPh>
    <rPh sb="9" eb="10">
      <t>トウ</t>
    </rPh>
    <phoneticPr fontId="1"/>
  </si>
  <si>
    <t>本工事費</t>
    <rPh sb="0" eb="1">
      <t>ホン</t>
    </rPh>
    <rPh sb="1" eb="4">
      <t>コウジヒ</t>
    </rPh>
    <phoneticPr fontId="1"/>
  </si>
  <si>
    <t>付帯
工事費</t>
    <rPh sb="0" eb="2">
      <t>フタイ</t>
    </rPh>
    <rPh sb="3" eb="5">
      <t>コウジ</t>
    </rPh>
    <rPh sb="5" eb="6">
      <t>ヒ</t>
    </rPh>
    <phoneticPr fontId="1"/>
  </si>
  <si>
    <t>機械
器具費</t>
    <rPh sb="0" eb="2">
      <t>キカイ</t>
    </rPh>
    <rPh sb="3" eb="5">
      <t>キグ</t>
    </rPh>
    <rPh sb="5" eb="6">
      <t>ヒ</t>
    </rPh>
    <phoneticPr fontId="1"/>
  </si>
  <si>
    <t>測量及
試験費</t>
    <phoneticPr fontId="4"/>
  </si>
  <si>
    <t>材料費</t>
    <rPh sb="0" eb="3">
      <t>ザイリョウヒ</t>
    </rPh>
    <phoneticPr fontId="1"/>
  </si>
  <si>
    <t>労務費</t>
    <rPh sb="0" eb="3">
      <t>ロウムヒ</t>
    </rPh>
    <phoneticPr fontId="1"/>
  </si>
  <si>
    <t>直接
経費</t>
    <rPh sb="0" eb="2">
      <t>チョクセツ</t>
    </rPh>
    <rPh sb="3" eb="5">
      <t>ケイヒ</t>
    </rPh>
    <phoneticPr fontId="1"/>
  </si>
  <si>
    <t>共通
仮設費</t>
    <rPh sb="0" eb="2">
      <t>キョウツウ</t>
    </rPh>
    <rPh sb="3" eb="5">
      <t>カセツ</t>
    </rPh>
    <rPh sb="5" eb="6">
      <t>ヒ</t>
    </rPh>
    <phoneticPr fontId="1"/>
  </si>
  <si>
    <t>現場
管理費</t>
    <phoneticPr fontId="4"/>
  </si>
  <si>
    <t>一般
管理費</t>
    <rPh sb="0" eb="2">
      <t>イッパン</t>
    </rPh>
    <rPh sb="3" eb="6">
      <t>カンリヒ</t>
    </rPh>
    <phoneticPr fontId="1"/>
  </si>
  <si>
    <t>見積書１【太陽光発電設備等（蓄電池等以外）】</t>
    <rPh sb="12" eb="13">
      <t>トウ</t>
    </rPh>
    <rPh sb="17" eb="18">
      <t>トウ</t>
    </rPh>
    <phoneticPr fontId="6"/>
  </si>
  <si>
    <t>小計</t>
    <rPh sb="0" eb="2">
      <t>ショウケイ</t>
    </rPh>
    <phoneticPr fontId="4"/>
  </si>
  <si>
    <t>間接
工事費</t>
    <rPh sb="0" eb="2">
      <t>カンセツ</t>
    </rPh>
    <rPh sb="3" eb="6">
      <t>コウジヒ</t>
    </rPh>
    <phoneticPr fontId="6"/>
  </si>
  <si>
    <t>共通仮設費</t>
    <rPh sb="0" eb="2">
      <t>キョウツウ</t>
    </rPh>
    <rPh sb="2" eb="4">
      <t>カセツ</t>
    </rPh>
    <rPh sb="4" eb="5">
      <t>ヒ</t>
    </rPh>
    <phoneticPr fontId="4"/>
  </si>
  <si>
    <t>現場管理費</t>
    <rPh sb="0" eb="2">
      <t>ゲンバ</t>
    </rPh>
    <rPh sb="2" eb="5">
      <t>カンリヒ</t>
    </rPh>
    <phoneticPr fontId="4"/>
  </si>
  <si>
    <t>一般管理費</t>
    <rPh sb="0" eb="2">
      <t>イッパン</t>
    </rPh>
    <rPh sb="2" eb="5">
      <t>カンリヒ</t>
    </rPh>
    <phoneticPr fontId="4"/>
  </si>
  <si>
    <t>設計費</t>
    <rPh sb="0" eb="3">
      <t>セッケイヒ</t>
    </rPh>
    <phoneticPr fontId="6"/>
  </si>
  <si>
    <t>監理費</t>
    <rPh sb="0" eb="3">
      <t>カンリヒ</t>
    </rPh>
    <phoneticPr fontId="6"/>
  </si>
  <si>
    <t>見積書２【太陽光発電設備等（蓄電池等以外）】</t>
    <rPh sb="12" eb="13">
      <t>トウ</t>
    </rPh>
    <rPh sb="17" eb="18">
      <t>トウ</t>
    </rPh>
    <phoneticPr fontId="6"/>
  </si>
  <si>
    <t>【太陽光発電設備等（蓄電池等以外）】の計</t>
    <rPh sb="8" eb="9">
      <t>トウ</t>
    </rPh>
    <rPh sb="13" eb="14">
      <t>トウ</t>
    </rPh>
    <phoneticPr fontId="6"/>
  </si>
  <si>
    <t>【定置用蓄電池】</t>
    <rPh sb="1" eb="4">
      <t>テイチヨウ</t>
    </rPh>
    <rPh sb="4" eb="7">
      <t>チクデンチ</t>
    </rPh>
    <phoneticPr fontId="6"/>
  </si>
  <si>
    <t>【自営線等】</t>
    <rPh sb="4" eb="5">
      <t>トウ</t>
    </rPh>
    <phoneticPr fontId="6"/>
  </si>
  <si>
    <t>【自営線等】の計</t>
    <rPh sb="1" eb="4">
      <t>ジエイセン</t>
    </rPh>
    <rPh sb="4" eb="5">
      <t>トウ</t>
    </rPh>
    <rPh sb="7" eb="8">
      <t>ケイ</t>
    </rPh>
    <phoneticPr fontId="6"/>
  </si>
  <si>
    <t>合計</t>
    <phoneticPr fontId="6"/>
  </si>
  <si>
    <t>本工事費計</t>
    <rPh sb="0" eb="1">
      <t>ホン</t>
    </rPh>
    <rPh sb="1" eb="4">
      <t>コウジヒ</t>
    </rPh>
    <rPh sb="4" eb="5">
      <t>ケイ</t>
    </rPh>
    <phoneticPr fontId="4"/>
  </si>
  <si>
    <t>工事費計</t>
    <rPh sb="0" eb="3">
      <t>コウジヒ</t>
    </rPh>
    <rPh sb="3" eb="4">
      <t>ケイ</t>
    </rPh>
    <phoneticPr fontId="4"/>
  </si>
  <si>
    <t>消費税</t>
    <rPh sb="0" eb="3">
      <t>ショウヒゼイ</t>
    </rPh>
    <phoneticPr fontId="6"/>
  </si>
  <si>
    <t>総計</t>
    <rPh sb="0" eb="2">
      <t>ソウケイ</t>
    </rPh>
    <phoneticPr fontId="4"/>
  </si>
  <si>
    <t>経費内訳表(記載例)</t>
    <rPh sb="0" eb="2">
      <t>ケイヒ</t>
    </rPh>
    <rPh sb="2" eb="4">
      <t>ウチワケ</t>
    </rPh>
    <rPh sb="4" eb="5">
      <t>ヒョウ</t>
    </rPh>
    <rPh sb="6" eb="8">
      <t>キサイ</t>
    </rPh>
    <rPh sb="8" eb="9">
      <t>レイ</t>
    </rPh>
    <phoneticPr fontId="4"/>
  </si>
  <si>
    <t>事業名</t>
    <rPh sb="0" eb="2">
      <t>ジギョウ</t>
    </rPh>
    <rPh sb="2" eb="3">
      <t>メイ</t>
    </rPh>
    <phoneticPr fontId="4"/>
  </si>
  <si>
    <t/>
  </si>
  <si>
    <t>補助対象経費</t>
    <rPh sb="0" eb="4">
      <t>ホジョタイショウ</t>
    </rPh>
    <rPh sb="4" eb="6">
      <t>ケイヒ</t>
    </rPh>
    <phoneticPr fontId="4"/>
  </si>
  <si>
    <t>補助対象
外経費
(E)</t>
    <rPh sb="0" eb="2">
      <t>ホジョ</t>
    </rPh>
    <rPh sb="2" eb="4">
      <t>タイショウ</t>
    </rPh>
    <rPh sb="5" eb="6">
      <t>ガイ</t>
    </rPh>
    <rPh sb="6" eb="8">
      <t>ケイヒ</t>
    </rPh>
    <phoneticPr fontId="4"/>
  </si>
  <si>
    <t>合計
(F)=
(D)+(E)</t>
    <rPh sb="0" eb="2">
      <t>ゴウケイ</t>
    </rPh>
    <phoneticPr fontId="4"/>
  </si>
  <si>
    <t>見積書１【太陽光発電設備（蓄電池・自営線等以外）】</t>
    <rPh sb="17" eb="20">
      <t>ジエイセン</t>
    </rPh>
    <rPh sb="20" eb="21">
      <t>トウ</t>
    </rPh>
    <phoneticPr fontId="6"/>
  </si>
  <si>
    <t>太陽電池モジュール</t>
    <rPh sb="0" eb="2">
      <t>タイヨウ</t>
    </rPh>
    <rPh sb="2" eb="4">
      <t>デンチ</t>
    </rPh>
    <phoneticPr fontId="2"/>
  </si>
  <si>
    <t>240W</t>
    <phoneticPr fontId="6"/>
  </si>
  <si>
    <t>パワーコンディショナー</t>
    <phoneticPr fontId="6"/>
  </si>
  <si>
    <t>6kW</t>
  </si>
  <si>
    <t>太陽光モジュール運送費</t>
    <rPh sb="8" eb="11">
      <t>ウンソウヒ</t>
    </rPh>
    <phoneticPr fontId="2"/>
  </si>
  <si>
    <t>パワーコンディショナー運送費</t>
    <rPh sb="11" eb="14">
      <t>ウンソウヒ</t>
    </rPh>
    <phoneticPr fontId="6"/>
  </si>
  <si>
    <t>全天日射計</t>
    <rPh sb="0" eb="2">
      <t>ゼンテン</t>
    </rPh>
    <rPh sb="2" eb="4">
      <t>ニッシャ</t>
    </rPh>
    <rPh sb="4" eb="5">
      <t>ケイ</t>
    </rPh>
    <phoneticPr fontId="6"/>
  </si>
  <si>
    <t>見積書１【太陽光発電設備（蓄電池・自営線等以外）】の計</t>
    <rPh sb="17" eb="20">
      <t>ジエイセン</t>
    </rPh>
    <phoneticPr fontId="6"/>
  </si>
  <si>
    <t>見積書２【太陽光発電設備（蓄電池・自営線等以外）】</t>
    <rPh sb="17" eb="20">
      <t>ジエイセン</t>
    </rPh>
    <rPh sb="20" eb="21">
      <t>トウ</t>
    </rPh>
    <phoneticPr fontId="6"/>
  </si>
  <si>
    <t>接続ケーブル</t>
    <rPh sb="0" eb="2">
      <t>セツゾク</t>
    </rPh>
    <phoneticPr fontId="2"/>
  </si>
  <si>
    <t>3.0m</t>
    <phoneticPr fontId="6"/>
  </si>
  <si>
    <t>電工費</t>
    <rPh sb="0" eb="2">
      <t>デンコウ</t>
    </rPh>
    <rPh sb="2" eb="3">
      <t>ヒ</t>
    </rPh>
    <phoneticPr fontId="2"/>
  </si>
  <si>
    <t>電工（平成31年3月から適用する公共工事設計労務単価・●●県）</t>
    <rPh sb="0" eb="2">
      <t>デンコウ</t>
    </rPh>
    <rPh sb="29" eb="30">
      <t>ケン</t>
    </rPh>
    <phoneticPr fontId="4"/>
  </si>
  <si>
    <t>太陽電池モジュール設置工事</t>
    <rPh sb="9" eb="11">
      <t>セッチ</t>
    </rPh>
    <rPh sb="11" eb="13">
      <t>コウジ</t>
    </rPh>
    <phoneticPr fontId="4"/>
  </si>
  <si>
    <t>同上</t>
    <rPh sb="0" eb="2">
      <t>ドウジョウ</t>
    </rPh>
    <phoneticPr fontId="6"/>
  </si>
  <si>
    <t>重機借り上げ代</t>
    <rPh sb="0" eb="3">
      <t>ジュウキカ</t>
    </rPh>
    <rPh sb="4" eb="5">
      <t>ア</t>
    </rPh>
    <rPh sb="6" eb="7">
      <t>ダイ</t>
    </rPh>
    <phoneticPr fontId="6"/>
  </si>
  <si>
    <t>計測用ソフトウェア</t>
    <rPh sb="0" eb="3">
      <t>ケイソクヨウ</t>
    </rPh>
    <phoneticPr fontId="2"/>
  </si>
  <si>
    <t>　</t>
  </si>
  <si>
    <t>試験調整費</t>
    <rPh sb="0" eb="5">
      <t>シケンチョウセイヒ</t>
    </rPh>
    <phoneticPr fontId="2"/>
  </si>
  <si>
    <t>令和〇年度　設計業務委託等技術者単価
技師（Ｂ）</t>
    <phoneticPr fontId="6"/>
  </si>
  <si>
    <t>全天日射計</t>
    <rPh sb="0" eb="2">
      <t>ゼンテン</t>
    </rPh>
    <rPh sb="2" eb="4">
      <t>ニッシャ</t>
    </rPh>
    <rPh sb="4" eb="5">
      <t>ケイ</t>
    </rPh>
    <phoneticPr fontId="2"/>
  </si>
  <si>
    <t>気象信号変換箱</t>
    <rPh sb="0" eb="2">
      <t>キショウ</t>
    </rPh>
    <rPh sb="2" eb="4">
      <t>シンゴウ</t>
    </rPh>
    <rPh sb="4" eb="6">
      <t>ヘンカン</t>
    </rPh>
    <rPh sb="6" eb="7">
      <t>バコ</t>
    </rPh>
    <phoneticPr fontId="2"/>
  </si>
  <si>
    <t>日射量設置工事費</t>
    <rPh sb="0" eb="3">
      <t>ニッシャリョウ</t>
    </rPh>
    <rPh sb="3" eb="5">
      <t>セッチ</t>
    </rPh>
    <rPh sb="5" eb="8">
      <t>コウジヒ</t>
    </rPh>
    <phoneticPr fontId="6"/>
  </si>
  <si>
    <t>見積書２【太陽光発電設備（蓄電池・自営線等以外）】の計</t>
    <rPh sb="17" eb="19">
      <t>ジエイ</t>
    </rPh>
    <rPh sb="19" eb="20">
      <t>セン</t>
    </rPh>
    <rPh sb="20" eb="21">
      <t>トウ</t>
    </rPh>
    <phoneticPr fontId="6"/>
  </si>
  <si>
    <t>【太陽光発電設備（蓄電池・自営線等以外）】の計</t>
    <rPh sb="13" eb="15">
      <t>ジエイ</t>
    </rPh>
    <rPh sb="15" eb="16">
      <t>セン</t>
    </rPh>
    <rPh sb="16" eb="17">
      <t>トウ</t>
    </rPh>
    <rPh sb="22" eb="23">
      <t>ケイ</t>
    </rPh>
    <phoneticPr fontId="6"/>
  </si>
  <si>
    <t>【蓄電池】</t>
    <rPh sb="1" eb="4">
      <t>チクデンチ</t>
    </rPh>
    <phoneticPr fontId="6"/>
  </si>
  <si>
    <t>蓄電システム本体</t>
    <rPh sb="0" eb="2">
      <t>チクデン</t>
    </rPh>
    <rPh sb="6" eb="8">
      <t>ホンタイ</t>
    </rPh>
    <phoneticPr fontId="2"/>
  </si>
  <si>
    <t>30kWh</t>
    <phoneticPr fontId="6"/>
  </si>
  <si>
    <t>蓄電システム本体運送費</t>
    <rPh sb="8" eb="11">
      <t>ウンソウヒ</t>
    </rPh>
    <phoneticPr fontId="2"/>
  </si>
  <si>
    <t>蓄電システム設置工事部材費</t>
    <rPh sb="0" eb="2">
      <t>チクデン</t>
    </rPh>
    <rPh sb="6" eb="8">
      <t>セッチ</t>
    </rPh>
    <rPh sb="8" eb="10">
      <t>コウジ</t>
    </rPh>
    <rPh sb="10" eb="13">
      <t>ブザイヒ</t>
    </rPh>
    <phoneticPr fontId="4"/>
  </si>
  <si>
    <t>蓄電システム設置工事</t>
    <rPh sb="0" eb="2">
      <t>チクデン</t>
    </rPh>
    <rPh sb="6" eb="8">
      <t>セッチ</t>
    </rPh>
    <rPh sb="8" eb="10">
      <t>コウジ</t>
    </rPh>
    <phoneticPr fontId="4"/>
  </si>
  <si>
    <t xml:space="preserve"> </t>
    <phoneticPr fontId="4"/>
  </si>
  <si>
    <t>【蓄電池】の計</t>
    <rPh sb="6" eb="7">
      <t>ケイ</t>
    </rPh>
    <phoneticPr fontId="6"/>
  </si>
  <si>
    <t>電柱</t>
    <rPh sb="0" eb="2">
      <t>デンチュウ</t>
    </rPh>
    <phoneticPr fontId="4"/>
  </si>
  <si>
    <t>5</t>
    <phoneticPr fontId="6"/>
  </si>
  <si>
    <t>電柱設置費</t>
    <rPh sb="0" eb="2">
      <t>デンチュウ</t>
    </rPh>
    <rPh sb="2" eb="5">
      <t>セッチヒ</t>
    </rPh>
    <phoneticPr fontId="4"/>
  </si>
  <si>
    <t>ケーブル</t>
    <phoneticPr fontId="4"/>
  </si>
  <si>
    <t>ケーブル設置工事</t>
    <rPh sb="4" eb="8">
      <t>セッチコウジ</t>
    </rPh>
    <phoneticPr fontId="4"/>
  </si>
  <si>
    <t>高所作業機</t>
    <rPh sb="0" eb="2">
      <t>コウショ</t>
    </rPh>
    <rPh sb="2" eb="4">
      <t>サギョウ</t>
    </rPh>
    <rPh sb="4" eb="5">
      <t>キ</t>
    </rPh>
    <phoneticPr fontId="4"/>
  </si>
  <si>
    <t>開閉器</t>
    <rPh sb="0" eb="3">
      <t>カイヘイキ</t>
    </rPh>
    <phoneticPr fontId="4"/>
  </si>
  <si>
    <t>配線用埋め戻し工事</t>
    <phoneticPr fontId="4"/>
  </si>
  <si>
    <t>残土処理代</t>
  </si>
  <si>
    <t>消耗品費</t>
  </si>
  <si>
    <t>総計</t>
    <rPh sb="0" eb="1">
      <t>ソウ</t>
    </rPh>
    <phoneticPr fontId="4"/>
  </si>
  <si>
    <t>年月日</t>
    <phoneticPr fontId="4"/>
  </si>
  <si>
    <t xml:space="preserve">一般社団法人 環境技術普及促進協会 </t>
    <rPh sb="0" eb="2">
      <t>イッパン</t>
    </rPh>
    <rPh sb="2" eb="4">
      <t>シャダン</t>
    </rPh>
    <rPh sb="4" eb="6">
      <t>ホウジン</t>
    </rPh>
    <rPh sb="7" eb="9">
      <t>カンキョウ</t>
    </rPh>
    <rPh sb="9" eb="17">
      <t>ギジュツフキュウソクシンキョウカイ</t>
    </rPh>
    <phoneticPr fontId="4"/>
  </si>
  <si>
    <t>タイトル</t>
    <phoneticPr fontId="4"/>
  </si>
  <si>
    <t xml:space="preserve">  代表理事  村井　保德　　　殿</t>
    <rPh sb="8" eb="10">
      <t>ムライ</t>
    </rPh>
    <rPh sb="11" eb="12">
      <t>タモツ</t>
    </rPh>
    <rPh sb="12" eb="13">
      <t>トク</t>
    </rPh>
    <rPh sb="16" eb="17">
      <t>トノ</t>
    </rPh>
    <phoneticPr fontId="4"/>
  </si>
  <si>
    <t>交付規程</t>
    <rPh sb="0" eb="4">
      <t>コウフキテイ</t>
    </rPh>
    <phoneticPr fontId="4"/>
  </si>
  <si>
    <t>（応募者に関する情報）　</t>
    <phoneticPr fontId="6"/>
  </si>
  <si>
    <t>代表事業者</t>
    <rPh sb="0" eb="5">
      <t>ダイヒョウジギョウシャ</t>
    </rPh>
    <phoneticPr fontId="6"/>
  </si>
  <si>
    <t>代表者役職・氏名</t>
    <rPh sb="0" eb="5">
      <t>ダイヒョウシャヤクショク</t>
    </rPh>
    <rPh sb="6" eb="8">
      <t>シメイ</t>
    </rPh>
    <phoneticPr fontId="6"/>
  </si>
  <si>
    <t>共同事業者</t>
    <rPh sb="0" eb="5">
      <t>キョウドウジギョウシャ</t>
    </rPh>
    <phoneticPr fontId="6"/>
  </si>
  <si>
    <t>（本件責任者及び担当者の氏名、連絡先等）　</t>
    <phoneticPr fontId="6"/>
  </si>
  <si>
    <t>（１）責任者の所属部署・職・氏名　</t>
  </si>
  <si>
    <t>（２）担当者の所属部署・職・氏名</t>
  </si>
  <si>
    <t>（３）連絡先（電話番号・Eメールアドレス）</t>
  </si>
  <si>
    <t>責任者</t>
    <rPh sb="0" eb="3">
      <t>セキニンシャ</t>
    </rPh>
    <phoneticPr fontId="6"/>
  </si>
  <si>
    <t>担当者</t>
    <rPh sb="0" eb="3">
      <t>タントウシャ</t>
    </rPh>
    <phoneticPr fontId="6"/>
  </si>
  <si>
    <t>　標記について、以下の必要書類を添えて申請します。
　なお、暴力団排除に関する誓約事項（公募要領 別紙）を確認し誓約いたします。
　　　事業の区分：
　　（１）B-1別紙１実施計画書と根拠資料
　　（２）C-1別紙２経費内訳と根拠資料
　　（３）その他参考資料</t>
    <rPh sb="71" eb="73">
      <t>ジギョウ</t>
    </rPh>
    <rPh sb="74" eb="76">
      <t>クブン</t>
    </rPh>
    <phoneticPr fontId="6"/>
  </si>
  <si>
    <t>建築基準法の多雪地域（垂直100㎝以上）</t>
    <rPh sb="0" eb="5">
      <t>ケンチクキジュンホウ</t>
    </rPh>
    <rPh sb="6" eb="10">
      <t>タセツチイキ</t>
    </rPh>
    <rPh sb="11" eb="13">
      <t>スイチョク</t>
    </rPh>
    <rPh sb="16" eb="19">
      <t>センチイジョウ</t>
    </rPh>
    <phoneticPr fontId="4"/>
  </si>
  <si>
    <t>設置費用(Q=O×1/2)</t>
    <rPh sb="0" eb="2">
      <t>セッチ</t>
    </rPh>
    <phoneticPr fontId="6"/>
  </si>
  <si>
    <t>※「共通仮設費」「現場管理費」「一般管理費」「設計費」「監理費」の補助対象経費及び補助対象外経費は、適切に按分すること</t>
    <rPh sb="2" eb="4">
      <t>キョウツウ</t>
    </rPh>
    <rPh sb="4" eb="6">
      <t>カセツ</t>
    </rPh>
    <rPh sb="6" eb="7">
      <t>ヒ</t>
    </rPh>
    <rPh sb="9" eb="11">
      <t>ゲンバ</t>
    </rPh>
    <rPh sb="11" eb="14">
      <t>カンリヒ</t>
    </rPh>
    <rPh sb="16" eb="18">
      <t>イッパン</t>
    </rPh>
    <rPh sb="18" eb="21">
      <t>カンリヒ</t>
    </rPh>
    <rPh sb="28" eb="31">
      <t>カンリヒ</t>
    </rPh>
    <rPh sb="33" eb="35">
      <t>ホジョ</t>
    </rPh>
    <rPh sb="35" eb="37">
      <t>タイショウ</t>
    </rPh>
    <rPh sb="37" eb="39">
      <t>ケイヒ</t>
    </rPh>
    <rPh sb="39" eb="40">
      <t>オヨ</t>
    </rPh>
    <rPh sb="50" eb="52">
      <t>テキセツ</t>
    </rPh>
    <rPh sb="53" eb="55">
      <t>アンブン</t>
    </rPh>
    <phoneticPr fontId="4"/>
  </si>
  <si>
    <t>※「共通仮設費」「現場管理費」「一般管理費」「設計費」「監理費」の補助対象経費及び補助対象外経費は、適切に按分すること</t>
    <rPh sb="2" eb="4">
      <t>キョウツウ</t>
    </rPh>
    <rPh sb="4" eb="6">
      <t>カセツ</t>
    </rPh>
    <rPh sb="6" eb="7">
      <t>ヒ</t>
    </rPh>
    <rPh sb="9" eb="11">
      <t>ゲンバ</t>
    </rPh>
    <rPh sb="11" eb="14">
      <t>カンリヒ</t>
    </rPh>
    <rPh sb="16" eb="18">
      <t>イッパン</t>
    </rPh>
    <rPh sb="18" eb="21">
      <t>カンリヒ</t>
    </rPh>
    <rPh sb="28" eb="31">
      <t>カンリヒ</t>
    </rPh>
    <rPh sb="33" eb="35">
      <t>ホジョ</t>
    </rPh>
    <rPh sb="35" eb="37">
      <t>タイショウ</t>
    </rPh>
    <rPh sb="37" eb="39">
      <t>ケイヒ</t>
    </rPh>
    <rPh sb="39" eb="40">
      <t>オヨ</t>
    </rPh>
    <rPh sb="50" eb="52">
      <t>テキセツ</t>
    </rPh>
    <phoneticPr fontId="4"/>
  </si>
  <si>
    <t>直接工事費</t>
    <rPh sb="0" eb="5">
      <t>チョクセツコウジヒ</t>
    </rPh>
    <phoneticPr fontId="4"/>
  </si>
  <si>
    <t>　　
　</t>
    <phoneticPr fontId="6"/>
  </si>
  <si>
    <t>　詳細は、別紙B-4のとおり</t>
    <rPh sb="1" eb="3">
      <t>ショウサイ</t>
    </rPh>
    <phoneticPr fontId="4"/>
  </si>
  <si>
    <t>太陽光発電設備のみ</t>
    <rPh sb="0" eb="7">
      <t>タイヨウコウハツデンセツビ</t>
    </rPh>
    <phoneticPr fontId="6"/>
  </si>
  <si>
    <t>余剰電力の使途を記入</t>
    <rPh sb="0" eb="4">
      <t>ヨジョウデンリョク</t>
    </rPh>
    <rPh sb="5" eb="7">
      <t>シト</t>
    </rPh>
    <rPh sb="8" eb="10">
      <t>キニュウ</t>
    </rPh>
    <phoneticPr fontId="6"/>
  </si>
  <si>
    <t>発注予定</t>
    <rPh sb="0" eb="4">
      <t>ハッチュウヨテイ</t>
    </rPh>
    <phoneticPr fontId="6"/>
  </si>
  <si>
    <t>工事期間</t>
    <rPh sb="0" eb="4">
      <t>コウジキカン</t>
    </rPh>
    <phoneticPr fontId="6"/>
  </si>
  <si>
    <t>事業完了（支払完了）</t>
    <rPh sb="0" eb="4">
      <t>ジギョウカンリョウ</t>
    </rPh>
    <rPh sb="5" eb="9">
      <t>シハライカンリョウ</t>
    </rPh>
    <phoneticPr fontId="6"/>
  </si>
  <si>
    <t>完了実績報告提出予定</t>
    <rPh sb="0" eb="10">
      <t>カンリョウジッセキホウコクテイシュツヨテイ</t>
    </rPh>
    <phoneticPr fontId="6"/>
  </si>
  <si>
    <t>備考</t>
    <rPh sb="0" eb="2">
      <t>ビコウ</t>
    </rPh>
    <phoneticPr fontId="4"/>
  </si>
  <si>
    <t>＊予定（計画）を記入してください。　　詳細はB-5のとおり</t>
    <rPh sb="1" eb="3">
      <t>ヨテイ</t>
    </rPh>
    <rPh sb="4" eb="6">
      <t>ケイカク</t>
    </rPh>
    <rPh sb="8" eb="10">
      <t>キニュウ</t>
    </rPh>
    <rPh sb="19" eb="21">
      <t>ショウサイ</t>
    </rPh>
    <phoneticPr fontId="6"/>
  </si>
  <si>
    <t>今年の3月31日なら「3/31」、2022年の3月31日なら「2022/3/31」と入力してください。和暦表示されます。</t>
    <rPh sb="51" eb="55">
      <t>ワレキヒョウジ</t>
    </rPh>
    <phoneticPr fontId="6"/>
  </si>
  <si>
    <t xml:space="preserve">(5) 基準額
</t>
    <rPh sb="4" eb="6">
      <t>キジュン</t>
    </rPh>
    <rPh sb="6" eb="7">
      <t>ガク</t>
    </rPh>
    <phoneticPr fontId="30"/>
  </si>
  <si>
    <t>＜5.事業の実施体制＞　</t>
    <phoneticPr fontId="6"/>
  </si>
  <si>
    <t>＜6.代表事業者の概要＞</t>
    <rPh sb="3" eb="8">
      <t>ダイヒョウジギョウシャ</t>
    </rPh>
    <rPh sb="9" eb="11">
      <t>ガイヨウ</t>
    </rPh>
    <phoneticPr fontId="6"/>
  </si>
  <si>
    <t>＜7.代表事業者の財務内容＞</t>
    <rPh sb="3" eb="8">
      <t>ダイヒョウジギョウシャ</t>
    </rPh>
    <phoneticPr fontId="6"/>
  </si>
  <si>
    <t>＜8.資金計画＞</t>
    <phoneticPr fontId="6"/>
  </si>
  <si>
    <t>＜9.補助対象設備・工事等の発注先＞</t>
    <phoneticPr fontId="6"/>
  </si>
  <si>
    <t>＜10.事業実施に関連する事項＞（「該当あり」の場合は、根拠資料をE-3に添付してください。）</t>
    <rPh sb="18" eb="20">
      <t>ガイトウ</t>
    </rPh>
    <rPh sb="24" eb="26">
      <t>バアイ</t>
    </rPh>
    <rPh sb="28" eb="32">
      <t>コンキョシリョウ</t>
    </rPh>
    <rPh sb="37" eb="39">
      <t>テンプ</t>
    </rPh>
    <phoneticPr fontId="6"/>
  </si>
  <si>
    <t>＜11.他の取組と事業の関連性＞</t>
    <phoneticPr fontId="6"/>
  </si>
  <si>
    <t>＜12.事業実施スケジュール＞</t>
    <phoneticPr fontId="6"/>
  </si>
  <si>
    <t>地域における太陽光発電の新たな設置場所活用事業</t>
  </si>
  <si>
    <t>【経費内訳】</t>
  </si>
  <si>
    <t>地域における太陽光発電の新たな設置場所活用事業（ため池）</t>
    <rPh sb="26" eb="27">
      <t>イケ</t>
    </rPh>
    <phoneticPr fontId="6"/>
  </si>
  <si>
    <t>二酸化炭素排出抑制対策事業費等補助金
（民間企業等による再エネ主力化・レジリエンス強化促進事業）
新たな手法による再エネ導入・価格低減促進事業</t>
    <rPh sb="20" eb="24">
      <t>ミンカンキギョウ</t>
    </rPh>
    <phoneticPr fontId="6"/>
  </si>
  <si>
    <t>　二酸化炭素排出抑制対策事業費等補助金（民間企業等による再エネ主力化・レジリエンス強化促進事業）新たな手法による再エネ導入・価格低減促進事業のうち地域における太陽光発電の新たな設置場所活用事業交付規程（以下「交付規程」という。）</t>
    <rPh sb="20" eb="24">
      <t>ミンカンキギョウ</t>
    </rPh>
    <rPh sb="73" eb="75">
      <t>チイキ</t>
    </rPh>
    <rPh sb="79" eb="84">
      <t>タイヨウコウハツデン</t>
    </rPh>
    <rPh sb="85" eb="86">
      <t>アラ</t>
    </rPh>
    <rPh sb="88" eb="92">
      <t>セッチバショ</t>
    </rPh>
    <rPh sb="92" eb="96">
      <t>カツヨウジギョウ</t>
    </rPh>
    <phoneticPr fontId="6"/>
  </si>
  <si>
    <t>B-9の総排出量を記載してください。</t>
    <rPh sb="4" eb="8">
      <t>ソウハイシュツリョウ</t>
    </rPh>
    <rPh sb="9" eb="11">
      <t>キサイ</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</si>
</sst>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76" formatCode="#,##0&quot;円&quot;"/>
    <numFmt numFmtId="177" formatCode="ggge&quot;年&quot;m&quot;月&quot;d&quot;日&quot;"/>
    <numFmt numFmtId="178" formatCode="#,##0\ "/>
    <numFmt numFmtId="179" formatCode="#,##0.00&quot;㎡&quot;"/>
    <numFmt numFmtId="180" formatCode="#,##0.0"/>
    <numFmt numFmtId="181" formatCode="#,##0\ \ "/>
    <numFmt numFmtId="182" formatCode="#,##0.0\ \ "/>
    <numFmt numFmtId="183" formatCode="0.0%"/>
    <numFmt numFmtId="184" formatCode="#,##0&quot;  &quot;"/>
    <numFmt numFmtId="185" formatCode="\(\ #,##0"/>
    <numFmt numFmtId="186" formatCode="[$-411]ggge&quot;年&quot;m&quot;月&quot;d&quot;日&quot;;@"/>
    <numFmt numFmtId="187" formatCode="ge\.m\.d\(aaa\)"/>
    <numFmt numFmtId="188" formatCode="[$]ggge&quot;年&quot;m&quot;月&quot;d&quot;日&quot;;@" x16r2:formatCode16="[$-ja-JP-x-gannen]ggge&quot;年&quot;m&quot;月&quot;d&quot;日&quot;;@"/>
  </numFmts>
  <fonts count="79">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sz val="11"/>
      <color theme="0"/>
      <name val="游ゴシック"/>
      <family val="3"/>
      <charset val="128"/>
      <scheme val="minor"/>
    </font>
    <font>
      <sz val="6"/>
      <name val="游ゴシック"/>
      <family val="2"/>
      <charset val="128"/>
      <scheme val="minor"/>
    </font>
    <font>
      <sz val="11"/>
      <name val="游ゴシック"/>
      <family val="3"/>
      <charset val="128"/>
      <scheme val="minor"/>
    </font>
    <font>
      <sz val="6"/>
      <name val="游ゴシック"/>
      <family val="3"/>
      <charset val="128"/>
      <scheme val="minor"/>
    </font>
    <font>
      <sz val="11"/>
      <color theme="1"/>
      <name val="游ゴシック"/>
      <family val="3"/>
      <charset val="128"/>
      <scheme val="minor"/>
    </font>
    <font>
      <b/>
      <sz val="11"/>
      <name val="ＭＳ ゴシック"/>
      <family val="3"/>
      <charset val="128"/>
    </font>
    <font>
      <sz val="11"/>
      <name val="ＭＳ ゴシック"/>
      <family val="3"/>
      <charset val="128"/>
    </font>
    <font>
      <b/>
      <sz val="12"/>
      <name val="游ゴシック"/>
      <family val="3"/>
      <charset val="128"/>
      <scheme val="minor"/>
    </font>
    <font>
      <b/>
      <sz val="14"/>
      <color rgb="FFFF0000"/>
      <name val="游ゴシック"/>
      <family val="3"/>
      <charset val="128"/>
      <scheme val="minor"/>
    </font>
    <font>
      <sz val="10"/>
      <name val="游ゴシック"/>
      <family val="3"/>
      <charset val="128"/>
      <scheme val="minor"/>
    </font>
    <font>
      <sz val="8"/>
      <color rgb="FFFF0000"/>
      <name val="游ゴシック"/>
      <family val="3"/>
      <charset val="128"/>
      <scheme val="minor"/>
    </font>
    <font>
      <b/>
      <sz val="10"/>
      <name val="游ゴシック"/>
      <family val="3"/>
      <charset val="128"/>
      <scheme val="minor"/>
    </font>
    <font>
      <sz val="9"/>
      <name val="游ゴシック"/>
      <family val="3"/>
      <charset val="128"/>
      <scheme val="minor"/>
    </font>
    <font>
      <sz val="9"/>
      <color rgb="FFFF0000"/>
      <name val="游ゴシック"/>
      <family val="3"/>
      <charset val="128"/>
      <scheme val="minor"/>
    </font>
    <font>
      <sz val="10"/>
      <color theme="1"/>
      <name val="游ゴシック"/>
      <family val="3"/>
      <charset val="128"/>
      <scheme val="minor"/>
    </font>
    <font>
      <b/>
      <sz val="10"/>
      <color theme="1"/>
      <name val="ＭＳ Ｐゴシック"/>
      <family val="3"/>
      <charset val="128"/>
    </font>
    <font>
      <b/>
      <sz val="10"/>
      <name val="ＭＳ Ｐゴシック"/>
      <family val="3"/>
      <charset val="128"/>
    </font>
    <font>
      <b/>
      <sz val="9"/>
      <name val="游ゴシック"/>
      <family val="3"/>
      <charset val="128"/>
      <scheme val="minor"/>
    </font>
    <font>
      <b/>
      <sz val="10"/>
      <color theme="1"/>
      <name val="游ゴシック"/>
      <family val="3"/>
      <charset val="128"/>
      <scheme val="minor"/>
    </font>
    <font>
      <sz val="11"/>
      <color theme="0"/>
      <name val="Segoe UI Symbol"/>
      <family val="3"/>
    </font>
    <font>
      <sz val="9"/>
      <color theme="1"/>
      <name val="游ゴシック"/>
      <family val="3"/>
      <charset val="128"/>
      <scheme val="minor"/>
    </font>
    <font>
      <sz val="11"/>
      <color rgb="FFFF0000"/>
      <name val="游ゴシック"/>
      <family val="3"/>
      <charset val="128"/>
      <scheme val="minor"/>
    </font>
    <font>
      <b/>
      <sz val="9"/>
      <color rgb="FFFF0000"/>
      <name val="游ゴシック"/>
      <family val="3"/>
      <charset val="128"/>
      <scheme val="minor"/>
    </font>
    <font>
      <b/>
      <sz val="10"/>
      <color rgb="FFFF0000"/>
      <name val="游ゴシック"/>
      <family val="3"/>
      <charset val="128"/>
      <scheme val="minor"/>
    </font>
    <font>
      <sz val="10.5"/>
      <name val="ＭＳ 明朝"/>
      <family val="1"/>
      <charset val="128"/>
    </font>
    <font>
      <b/>
      <sz val="11"/>
      <name val="游ゴシック"/>
      <family val="3"/>
      <charset val="128"/>
      <scheme val="minor"/>
    </font>
    <font>
      <sz val="8"/>
      <name val="游ゴシック"/>
      <family val="3"/>
      <charset val="128"/>
      <scheme val="minor"/>
    </font>
    <font>
      <sz val="6"/>
      <name val="ＭＳ Ｐゴシック"/>
      <family val="3"/>
      <charset val="128"/>
    </font>
    <font>
      <sz val="12"/>
      <name val="游ゴシック"/>
      <family val="3"/>
      <charset val="128"/>
      <scheme val="minor"/>
    </font>
    <font>
      <b/>
      <sz val="6"/>
      <name val="游ゴシック"/>
      <family val="3"/>
      <charset val="128"/>
      <scheme val="minor"/>
    </font>
    <font>
      <b/>
      <sz val="7"/>
      <name val="游ゴシック"/>
      <family val="3"/>
      <charset val="128"/>
      <scheme val="minor"/>
    </font>
    <font>
      <b/>
      <vertAlign val="superscript"/>
      <sz val="9"/>
      <name val="游ゴシック"/>
      <family val="3"/>
      <charset val="128"/>
      <scheme val="minor"/>
    </font>
    <font>
      <sz val="14"/>
      <name val="ＭＳ 明朝"/>
      <family val="1"/>
      <charset val="128"/>
    </font>
    <font>
      <sz val="12"/>
      <name val="ＭＳ 明朝"/>
      <family val="1"/>
      <charset val="128"/>
    </font>
    <font>
      <b/>
      <sz val="12"/>
      <name val="ＭＳ ゴシック"/>
      <family val="3"/>
      <charset val="128"/>
    </font>
    <font>
      <sz val="11"/>
      <name val="ＭＳ 明朝"/>
      <family val="1"/>
      <charset val="128"/>
    </font>
    <font>
      <b/>
      <sz val="12"/>
      <color rgb="FFFF0000"/>
      <name val="ＭＳ Ｐゴシック"/>
      <family val="3"/>
      <charset val="128"/>
    </font>
    <font>
      <sz val="6"/>
      <name val="游ゴシック"/>
      <family val="3"/>
      <charset val="128"/>
    </font>
    <font>
      <b/>
      <sz val="14"/>
      <name val="ＭＳ 明朝"/>
      <family val="1"/>
      <charset val="128"/>
    </font>
    <font>
      <b/>
      <sz val="12"/>
      <name val="ＭＳ 明朝"/>
      <family val="1"/>
      <charset val="128"/>
    </font>
    <font>
      <sz val="10"/>
      <name val="ＭＳ 明朝"/>
      <family val="1"/>
      <charset val="128"/>
    </font>
    <font>
      <sz val="12"/>
      <name val="Arial"/>
      <family val="2"/>
    </font>
    <font>
      <b/>
      <sz val="11"/>
      <name val="ＭＳ 明朝"/>
      <family val="1"/>
      <charset val="128"/>
    </font>
    <font>
      <sz val="9"/>
      <name val="ＭＳ Ｐゴシック"/>
      <family val="2"/>
      <charset val="128"/>
    </font>
    <font>
      <sz val="9"/>
      <name val="ＭＳ Ｐゴシック"/>
      <family val="3"/>
      <charset val="128"/>
    </font>
    <font>
      <sz val="9"/>
      <name val="ＭＳ 明朝"/>
      <family val="1"/>
      <charset val="128"/>
    </font>
    <font>
      <sz val="12"/>
      <name val="Arial"/>
      <family val="1"/>
      <charset val="128"/>
    </font>
    <font>
      <b/>
      <sz val="14"/>
      <color rgb="FFFF0000"/>
      <name val="ＭＳ 明朝"/>
      <family val="1"/>
      <charset val="128"/>
    </font>
    <font>
      <sz val="9"/>
      <color rgb="FF000000"/>
      <name val="ＭＳ 明朝"/>
      <family val="1"/>
      <charset val="128"/>
    </font>
    <font>
      <sz val="12"/>
      <color rgb="FF000000"/>
      <name val="ＭＳ 明朝"/>
      <family val="1"/>
      <charset val="128"/>
    </font>
    <font>
      <b/>
      <sz val="11"/>
      <color rgb="FFFF0000"/>
      <name val="游ゴシック"/>
      <family val="3"/>
      <charset val="128"/>
      <scheme val="minor"/>
    </font>
    <font>
      <b/>
      <sz val="18"/>
      <color theme="1"/>
      <name val="游ゴシック"/>
      <family val="3"/>
      <charset val="128"/>
      <scheme val="minor"/>
    </font>
    <font>
      <b/>
      <sz val="16"/>
      <color rgb="FFFF0000"/>
      <name val="游ゴシック"/>
      <family val="3"/>
      <charset val="128"/>
      <scheme val="minor"/>
    </font>
    <font>
      <b/>
      <u/>
      <sz val="14"/>
      <color rgb="FFFF0000"/>
      <name val="游ゴシック"/>
      <family val="3"/>
      <charset val="128"/>
      <scheme val="minor"/>
    </font>
    <font>
      <b/>
      <u/>
      <sz val="16"/>
      <color rgb="FFFF0000"/>
      <name val="游ゴシック"/>
      <family val="3"/>
      <charset val="128"/>
      <scheme val="minor"/>
    </font>
    <font>
      <sz val="14"/>
      <color theme="1"/>
      <name val="游ゴシック"/>
      <family val="3"/>
      <charset val="128"/>
      <scheme val="minor"/>
    </font>
    <font>
      <sz val="12"/>
      <color theme="1"/>
      <name val="游ゴシック"/>
      <family val="3"/>
      <charset val="128"/>
      <scheme val="minor"/>
    </font>
    <font>
      <b/>
      <sz val="12"/>
      <color rgb="FFFF0000"/>
      <name val="游ゴシック"/>
      <family val="3"/>
      <charset val="128"/>
      <scheme val="minor"/>
    </font>
    <font>
      <sz val="10"/>
      <color theme="1"/>
      <name val="游ゴシック"/>
      <family val="2"/>
      <charset val="128"/>
      <scheme val="minor"/>
    </font>
    <font>
      <sz val="10"/>
      <color theme="1"/>
      <name val="Arial"/>
      <family val="2"/>
    </font>
    <font>
      <b/>
      <sz val="11"/>
      <color theme="1"/>
      <name val="游ゴシック"/>
      <family val="3"/>
      <charset val="128"/>
      <scheme val="minor"/>
    </font>
    <font>
      <sz val="10"/>
      <color theme="1"/>
      <name val="游ゴシック"/>
      <family val="2"/>
      <scheme val="minor"/>
    </font>
    <font>
      <sz val="10"/>
      <color theme="1"/>
      <name val="游ゴシック"/>
      <family val="3"/>
      <charset val="128"/>
    </font>
    <font>
      <b/>
      <sz val="11"/>
      <color indexed="81"/>
      <name val="MS P ゴシック"/>
      <family val="3"/>
      <charset val="128"/>
    </font>
    <font>
      <sz val="10"/>
      <color rgb="FFFF0000"/>
      <name val="游ゴシック"/>
      <family val="2"/>
      <charset val="128"/>
      <scheme val="minor"/>
    </font>
    <font>
      <sz val="10"/>
      <color rgb="FFFF0000"/>
      <name val="游ゴシック"/>
      <family val="3"/>
      <charset val="128"/>
      <scheme val="minor"/>
    </font>
    <font>
      <sz val="10"/>
      <color rgb="FFFF0000"/>
      <name val="Arial"/>
      <family val="2"/>
    </font>
    <font>
      <sz val="8"/>
      <color rgb="FFFF0000"/>
      <name val="游ゴシック"/>
      <family val="2"/>
      <charset val="128"/>
      <scheme val="minor"/>
    </font>
    <font>
      <sz val="11"/>
      <color rgb="FFFF0000"/>
      <name val="游ゴシック"/>
      <family val="2"/>
      <scheme val="minor"/>
    </font>
    <font>
      <b/>
      <sz val="9"/>
      <color indexed="81"/>
      <name val="MS P ゴシック"/>
      <family val="3"/>
      <charset val="128"/>
    </font>
    <font>
      <sz val="8"/>
      <color theme="1"/>
      <name val="游ゴシック"/>
      <family val="3"/>
      <charset val="128"/>
      <scheme val="minor"/>
    </font>
    <font>
      <sz val="10.5"/>
      <color theme="1"/>
      <name val="游ゴシック"/>
      <family val="3"/>
      <charset val="128"/>
      <scheme val="minor"/>
    </font>
    <font>
      <b/>
      <sz val="14"/>
      <color theme="1"/>
      <name val="游ゴシック"/>
      <family val="3"/>
      <charset val="128"/>
      <scheme val="minor"/>
    </font>
    <font>
      <sz val="8"/>
      <color theme="1"/>
      <name val="游ゴシック"/>
      <family val="2"/>
      <charset val="128"/>
      <scheme val="minor"/>
    </font>
    <font>
      <sz val="10"/>
      <color rgb="FF000000"/>
      <name val="游ゴシック"/>
      <family val="3"/>
      <charset val="128"/>
      <scheme val="minor"/>
    </font>
    <font>
      <sz val="10"/>
      <color theme="1"/>
      <name val="ＭＳ Ｐゴシック"/>
      <family val="2"/>
      <charset val="128"/>
    </font>
  </fonts>
  <fills count="9">
    <fill>
      <patternFill patternType="none"/>
    </fill>
    <fill>
      <patternFill patternType="gray125"/>
    </fill>
    <fill>
      <patternFill patternType="solid">
        <fgColor theme="6"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7" tint="0.79998168889431442"/>
        <bgColor indexed="64"/>
      </patternFill>
    </fill>
  </fills>
  <borders count="148">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auto="1"/>
      </right>
      <top style="thin">
        <color auto="1"/>
      </top>
      <bottom/>
      <diagonal/>
    </border>
    <border>
      <left style="thin">
        <color auto="1"/>
      </left>
      <right style="thin">
        <color auto="1"/>
      </right>
      <top style="thin">
        <color auto="1"/>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auto="1"/>
      </left>
      <right style="medium">
        <color indexed="64"/>
      </right>
      <top style="medium">
        <color indexed="64"/>
      </top>
      <bottom/>
      <diagonal/>
    </border>
    <border>
      <left style="medium">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hair">
        <color indexed="64"/>
      </bottom>
      <diagonal/>
    </border>
    <border>
      <left/>
      <right style="thin">
        <color indexed="64"/>
      </right>
      <top/>
      <bottom style="hair">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diagonalUp="1">
      <left style="thin">
        <color indexed="64"/>
      </left>
      <right/>
      <top style="medium">
        <color indexed="64"/>
      </top>
      <bottom/>
      <diagonal style="thin">
        <color indexed="64"/>
      </diagonal>
    </border>
    <border diagonalUp="1">
      <left/>
      <right/>
      <top style="medium">
        <color indexed="64"/>
      </top>
      <bottom/>
      <diagonal style="thin">
        <color indexed="64"/>
      </diagonal>
    </border>
    <border diagonalUp="1">
      <left/>
      <right style="thin">
        <color indexed="64"/>
      </right>
      <top style="medium">
        <color indexed="64"/>
      </top>
      <bottom/>
      <diagonal style="thin">
        <color indexed="64"/>
      </diagonal>
    </border>
    <border diagonalUp="1">
      <left/>
      <right style="medium">
        <color indexed="64"/>
      </right>
      <top style="medium">
        <color indexed="64"/>
      </top>
      <bottom/>
      <diagonal style="thin">
        <color indexed="64"/>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thin">
        <color indexed="64"/>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medium">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medium">
        <color indexed="64"/>
      </left>
      <right style="hair">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style="hair">
        <color indexed="64"/>
      </right>
      <top/>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thin">
        <color indexed="64"/>
      </left>
      <right/>
      <top style="double">
        <color indexed="64"/>
      </top>
      <bottom style="medium">
        <color indexed="64"/>
      </bottom>
      <diagonal/>
    </border>
    <border>
      <left/>
      <right style="thin">
        <color indexed="64"/>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top/>
      <bottom style="hair">
        <color indexed="64"/>
      </bottom>
      <diagonal/>
    </border>
    <border>
      <left/>
      <right style="thin">
        <color indexed="64"/>
      </right>
      <top/>
      <bottom style="double">
        <color indexed="64"/>
      </bottom>
      <diagonal/>
    </border>
    <border>
      <left style="medium">
        <color indexed="64"/>
      </left>
      <right/>
      <top style="double">
        <color indexed="64"/>
      </top>
      <bottom style="medium">
        <color indexed="64"/>
      </bottom>
      <diagonal/>
    </border>
    <border>
      <left/>
      <right style="thin">
        <color indexed="64"/>
      </right>
      <top style="hair">
        <color indexed="64"/>
      </top>
      <bottom style="medium">
        <color indexed="64"/>
      </bottom>
      <diagonal/>
    </border>
    <border>
      <left/>
      <right style="hair">
        <color theme="0" tint="-0.499984740745262"/>
      </right>
      <top/>
      <bottom style="medium">
        <color indexed="64"/>
      </bottom>
      <diagonal/>
    </border>
    <border>
      <left style="hair">
        <color theme="0" tint="-0.499984740745262"/>
      </left>
      <right style="hair">
        <color theme="0" tint="-0.499984740745262"/>
      </right>
      <top/>
      <bottom style="medium">
        <color indexed="64"/>
      </bottom>
      <diagonal/>
    </border>
    <border>
      <left style="hair">
        <color theme="0" tint="-0.499984740745262"/>
      </left>
      <right style="medium">
        <color indexed="64"/>
      </right>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bottom style="medium">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diagonalUp="1">
      <left style="thin">
        <color indexed="64"/>
      </left>
      <right style="thin">
        <color indexed="64"/>
      </right>
      <top style="medium">
        <color indexed="64"/>
      </top>
      <bottom style="thin">
        <color indexed="64"/>
      </bottom>
      <diagonal style="thin">
        <color indexed="64"/>
      </diagonal>
    </border>
    <border diagonalUp="1">
      <left style="thin">
        <color indexed="64"/>
      </left>
      <right/>
      <top style="medium">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style="medium">
        <color indexed="64"/>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diagonalUp="1">
      <left style="medium">
        <color indexed="64"/>
      </left>
      <right style="thin">
        <color indexed="64"/>
      </right>
      <top style="thin">
        <color indexed="64"/>
      </top>
      <bottom style="thin">
        <color indexed="64"/>
      </bottom>
      <diagonal style="thin">
        <color indexed="64"/>
      </diagonal>
    </border>
    <border>
      <left style="medium">
        <color indexed="64"/>
      </left>
      <right/>
      <top style="thin">
        <color indexed="64"/>
      </top>
      <bottom style="thin">
        <color indexed="64"/>
      </bottom>
      <diagonal/>
    </border>
  </borders>
  <cellStyleXfs count="15">
    <xf numFmtId="0" fontId="0" fillId="0" borderId="0">
      <alignment vertical="center"/>
    </xf>
    <xf numFmtId="38" fontId="1" fillId="0" borderId="0" applyFont="0" applyFill="0" applyBorder="0" applyAlignment="0" applyProtection="0">
      <alignment vertical="center"/>
    </xf>
    <xf numFmtId="0" fontId="7" fillId="0" borderId="0"/>
    <xf numFmtId="38" fontId="17" fillId="0" borderId="0" applyFont="0" applyFill="0" applyBorder="0" applyAlignment="0" applyProtection="0">
      <alignment vertical="center"/>
    </xf>
    <xf numFmtId="0" fontId="17"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1372">
    <xf numFmtId="0" fontId="0" fillId="0" borderId="0" xfId="0">
      <alignment vertical="center"/>
    </xf>
    <xf numFmtId="0" fontId="3" fillId="0" borderId="0" xfId="0" applyFont="1" applyProtection="1">
      <alignment vertical="center"/>
      <protection locked="0"/>
    </xf>
    <xf numFmtId="0" fontId="5" fillId="0" borderId="0" xfId="0" applyFont="1">
      <alignment vertical="center"/>
    </xf>
    <xf numFmtId="0" fontId="5" fillId="0" borderId="0" xfId="0" applyFont="1" applyProtection="1">
      <alignment vertical="center"/>
      <protection locked="0"/>
    </xf>
    <xf numFmtId="0" fontId="7" fillId="0" borderId="0" xfId="0" applyFont="1">
      <alignment vertical="center"/>
    </xf>
    <xf numFmtId="0" fontId="3" fillId="0" borderId="0" xfId="0" applyFont="1">
      <alignment vertical="center"/>
    </xf>
    <xf numFmtId="0" fontId="11" fillId="0" borderId="0" xfId="0" applyFont="1">
      <alignment vertical="center"/>
    </xf>
    <xf numFmtId="0" fontId="7" fillId="0" borderId="0" xfId="0" applyFont="1" applyAlignment="1">
      <alignment horizontal="right" vertical="center"/>
    </xf>
    <xf numFmtId="0" fontId="7" fillId="0" borderId="25" xfId="0" applyFont="1" applyBorder="1" applyAlignment="1">
      <alignment horizontal="center" vertical="center"/>
    </xf>
    <xf numFmtId="0" fontId="15" fillId="0" borderId="0" xfId="0" applyFont="1" applyAlignment="1" applyProtection="1">
      <alignment horizontal="left" vertical="top" wrapText="1"/>
      <protection locked="0"/>
    </xf>
    <xf numFmtId="0" fontId="12" fillId="0" borderId="12" xfId="0" applyFont="1" applyBorder="1" applyAlignment="1">
      <alignment horizontal="center" vertical="center"/>
    </xf>
    <xf numFmtId="0" fontId="16" fillId="0" borderId="0" xfId="0" applyFont="1" applyAlignment="1">
      <alignment vertical="center" wrapText="1"/>
    </xf>
    <xf numFmtId="0" fontId="12" fillId="0" borderId="35" xfId="0" applyFont="1" applyBorder="1" applyAlignment="1">
      <alignment horizontal="center" vertical="center"/>
    </xf>
    <xf numFmtId="0" fontId="12" fillId="0" borderId="0" xfId="0" applyFont="1" applyAlignment="1">
      <alignment horizontal="center" vertical="center"/>
    </xf>
    <xf numFmtId="0" fontId="12" fillId="0" borderId="0" xfId="0" applyFont="1">
      <alignment vertical="center"/>
    </xf>
    <xf numFmtId="0" fontId="12" fillId="0" borderId="41" xfId="0" applyFont="1" applyBorder="1" applyAlignment="1">
      <alignment horizontal="center" vertical="center"/>
    </xf>
    <xf numFmtId="0" fontId="12" fillId="0" borderId="23" xfId="0" applyFont="1" applyBorder="1" applyAlignment="1">
      <alignment horizontal="center" vertical="center"/>
    </xf>
    <xf numFmtId="0" fontId="12" fillId="0" borderId="45" xfId="0" applyFont="1" applyBorder="1" applyAlignment="1">
      <alignment horizontal="center" vertical="center"/>
    </xf>
    <xf numFmtId="0" fontId="12" fillId="0" borderId="1" xfId="0" applyFont="1" applyBorder="1" applyAlignment="1">
      <alignment horizontal="center" vertical="center"/>
    </xf>
    <xf numFmtId="0" fontId="17" fillId="0" borderId="12" xfId="0" applyFont="1" applyBorder="1">
      <alignment vertical="center"/>
    </xf>
    <xf numFmtId="176" fontId="12" fillId="0" borderId="12" xfId="0" applyNumberFormat="1" applyFont="1" applyBorder="1" applyAlignment="1">
      <alignment vertical="top"/>
    </xf>
    <xf numFmtId="0" fontId="12" fillId="0" borderId="12" xfId="0" applyFont="1" applyBorder="1" applyAlignment="1">
      <alignment horizontal="left" vertical="top"/>
    </xf>
    <xf numFmtId="0" fontId="12" fillId="0" borderId="15" xfId="0" applyFont="1" applyBorder="1" applyAlignment="1">
      <alignment horizontal="right"/>
    </xf>
    <xf numFmtId="0" fontId="7" fillId="0" borderId="16" xfId="0" applyFont="1" applyBorder="1">
      <alignment vertical="center"/>
    </xf>
    <xf numFmtId="0" fontId="12" fillId="0" borderId="36" xfId="0" applyFont="1" applyBorder="1" applyAlignment="1"/>
    <xf numFmtId="0" fontId="12" fillId="0" borderId="16" xfId="0" applyFont="1" applyBorder="1" applyAlignment="1">
      <alignment horizontal="left" vertical="top"/>
    </xf>
    <xf numFmtId="0" fontId="18" fillId="0" borderId="0" xfId="0" applyFont="1" applyAlignment="1">
      <alignment vertical="center" shrinkToFit="1"/>
    </xf>
    <xf numFmtId="38" fontId="19" fillId="0" borderId="0" xfId="1" applyFont="1" applyFill="1" applyBorder="1" applyAlignment="1" applyProtection="1">
      <alignment vertical="center" shrinkToFit="1"/>
    </xf>
    <xf numFmtId="38" fontId="19" fillId="0" borderId="0" xfId="1" applyFont="1" applyFill="1" applyBorder="1" applyAlignment="1" applyProtection="1">
      <alignment vertical="center" wrapText="1"/>
    </xf>
    <xf numFmtId="0" fontId="12" fillId="0" borderId="0" xfId="0" applyFont="1" applyAlignment="1">
      <alignment vertical="center" wrapText="1"/>
    </xf>
    <xf numFmtId="0" fontId="12" fillId="0" borderId="36" xfId="0" applyFont="1" applyBorder="1" applyAlignment="1">
      <alignment vertical="center" wrapText="1"/>
    </xf>
    <xf numFmtId="0" fontId="18" fillId="0" borderId="16" xfId="0" applyFont="1" applyBorder="1" applyAlignment="1">
      <alignment vertical="center" shrinkToFit="1"/>
    </xf>
    <xf numFmtId="0" fontId="19" fillId="0" borderId="16" xfId="0" applyFont="1" applyBorder="1" applyAlignment="1">
      <alignment vertical="center" shrinkToFit="1"/>
    </xf>
    <xf numFmtId="0" fontId="19" fillId="0" borderId="0" xfId="0" applyFont="1" applyAlignment="1">
      <alignment vertical="center" shrinkToFit="1"/>
    </xf>
    <xf numFmtId="0" fontId="17" fillId="0" borderId="36" xfId="0" applyFont="1" applyBorder="1">
      <alignment vertical="center"/>
    </xf>
    <xf numFmtId="0" fontId="12" fillId="0" borderId="0" xfId="0" applyFont="1" applyAlignment="1">
      <alignment vertical="top"/>
    </xf>
    <xf numFmtId="49" fontId="12" fillId="0" borderId="0" xfId="0" applyNumberFormat="1" applyFont="1" applyAlignment="1" applyProtection="1">
      <alignment vertical="top"/>
      <protection locked="0"/>
    </xf>
    <xf numFmtId="0" fontId="12" fillId="0" borderId="0" xfId="0" applyFont="1" applyAlignment="1"/>
    <xf numFmtId="0" fontId="12" fillId="0" borderId="0" xfId="0" applyFont="1" applyAlignment="1">
      <alignment horizontal="center" vertical="top"/>
    </xf>
    <xf numFmtId="177" fontId="12" fillId="0" borderId="0" xfId="0" applyNumberFormat="1" applyFont="1" applyAlignment="1" applyProtection="1">
      <alignment horizontal="center" vertical="top"/>
      <protection locked="0"/>
    </xf>
    <xf numFmtId="0" fontId="12" fillId="0" borderId="43" xfId="0" applyFont="1" applyBorder="1">
      <alignment vertical="center"/>
    </xf>
    <xf numFmtId="0" fontId="12" fillId="0" borderId="1" xfId="0" applyFont="1" applyBorder="1">
      <alignment vertical="center"/>
    </xf>
    <xf numFmtId="0" fontId="14" fillId="0" borderId="1" xfId="0" applyFont="1" applyBorder="1" applyAlignment="1">
      <alignment horizontal="center" vertical="center" shrinkToFit="1"/>
    </xf>
    <xf numFmtId="178" fontId="12" fillId="0" borderId="1" xfId="0" applyNumberFormat="1" applyFont="1" applyBorder="1" applyAlignment="1">
      <alignment horizontal="right" vertical="center" shrinkToFit="1"/>
    </xf>
    <xf numFmtId="0" fontId="12" fillId="0" borderId="1" xfId="0" applyFont="1" applyBorder="1" applyAlignment="1">
      <alignment horizontal="center" vertical="top"/>
    </xf>
    <xf numFmtId="0" fontId="12" fillId="0" borderId="50" xfId="0" applyFont="1" applyBorder="1">
      <alignment vertical="center"/>
    </xf>
    <xf numFmtId="176" fontId="12" fillId="0" borderId="0" xfId="0" applyNumberFormat="1" applyFont="1" applyAlignment="1" applyProtection="1">
      <alignment vertical="top"/>
      <protection locked="0"/>
    </xf>
    <xf numFmtId="0" fontId="12" fillId="0" borderId="0" xfId="0" applyFont="1" applyAlignment="1">
      <alignment horizontal="left" vertical="top"/>
    </xf>
    <xf numFmtId="0" fontId="12" fillId="0" borderId="36" xfId="0" applyFont="1" applyBorder="1" applyAlignment="1">
      <alignment horizontal="right"/>
    </xf>
    <xf numFmtId="0" fontId="7" fillId="0" borderId="9" xfId="0" applyFont="1" applyBorder="1">
      <alignment vertical="center"/>
    </xf>
    <xf numFmtId="0" fontId="7" fillId="0" borderId="51" xfId="0" applyFont="1" applyBorder="1">
      <alignment vertical="center"/>
    </xf>
    <xf numFmtId="0" fontId="7" fillId="0" borderId="25" xfId="0" applyFont="1" applyBorder="1">
      <alignment vertical="center"/>
    </xf>
    <xf numFmtId="0" fontId="7" fillId="0" borderId="0" xfId="0" applyFont="1" applyAlignment="1">
      <alignment vertical="center" wrapText="1"/>
    </xf>
    <xf numFmtId="0" fontId="12" fillId="0" borderId="16" xfId="0" applyFont="1" applyBorder="1">
      <alignment vertical="center"/>
    </xf>
    <xf numFmtId="0" fontId="12" fillId="0" borderId="36" xfId="0" applyFont="1" applyBorder="1">
      <alignment vertical="center"/>
    </xf>
    <xf numFmtId="0" fontId="12" fillId="0" borderId="11" xfId="0" applyFont="1" applyBorder="1">
      <alignment vertical="center"/>
    </xf>
    <xf numFmtId="0" fontId="5" fillId="0" borderId="64" xfId="0" applyFont="1" applyBorder="1">
      <alignment vertical="center"/>
    </xf>
    <xf numFmtId="0" fontId="20" fillId="0" borderId="36" xfId="0" applyFont="1" applyBorder="1" applyAlignment="1">
      <alignment vertical="top" wrapText="1"/>
    </xf>
    <xf numFmtId="0" fontId="12" fillId="0" borderId="64" xfId="0" applyFont="1" applyBorder="1" applyAlignment="1">
      <alignment vertical="top"/>
    </xf>
    <xf numFmtId="0" fontId="5" fillId="0" borderId="65" xfId="0" applyFont="1" applyBorder="1">
      <alignment vertical="center"/>
    </xf>
    <xf numFmtId="0" fontId="20" fillId="0" borderId="43" xfId="0" applyFont="1" applyBorder="1" applyAlignment="1">
      <alignment vertical="top" wrapText="1"/>
    </xf>
    <xf numFmtId="0" fontId="20" fillId="0" borderId="1" xfId="0" applyFont="1" applyBorder="1" applyAlignment="1">
      <alignment vertical="top" wrapText="1"/>
    </xf>
    <xf numFmtId="0" fontId="20" fillId="0" borderId="50" xfId="0" applyFont="1" applyBorder="1" applyAlignment="1">
      <alignment vertical="top" wrapText="1"/>
    </xf>
    <xf numFmtId="0" fontId="5" fillId="0" borderId="11" xfId="0" applyFont="1" applyBorder="1">
      <alignment vertical="center"/>
    </xf>
    <xf numFmtId="0" fontId="15" fillId="0" borderId="12" xfId="0" applyFont="1" applyBorder="1" applyAlignment="1">
      <alignment horizontal="left" vertical="top"/>
    </xf>
    <xf numFmtId="0" fontId="5" fillId="0" borderId="12" xfId="0" applyFont="1" applyBorder="1">
      <alignment vertical="center"/>
    </xf>
    <xf numFmtId="0" fontId="5" fillId="0" borderId="15" xfId="0" applyFont="1" applyBorder="1">
      <alignment vertical="center"/>
    </xf>
    <xf numFmtId="0" fontId="5" fillId="0" borderId="16" xfId="0" applyFont="1" applyBorder="1">
      <alignment vertical="center"/>
    </xf>
    <xf numFmtId="0" fontId="5" fillId="0" borderId="36" xfId="0" applyFont="1" applyBorder="1">
      <alignment vertical="center"/>
    </xf>
    <xf numFmtId="0" fontId="22" fillId="0" borderId="0" xfId="0" applyFont="1">
      <alignment vertical="center"/>
    </xf>
    <xf numFmtId="0" fontId="12" fillId="0" borderId="12" xfId="0" applyFont="1" applyBorder="1">
      <alignment vertical="center"/>
    </xf>
    <xf numFmtId="0" fontId="12" fillId="0" borderId="15" xfId="0" applyFont="1" applyBorder="1">
      <alignment vertical="center"/>
    </xf>
    <xf numFmtId="0" fontId="16" fillId="0" borderId="0" xfId="0" applyFont="1" applyAlignment="1">
      <alignment horizontal="left" vertical="center" wrapText="1"/>
    </xf>
    <xf numFmtId="0" fontId="23" fillId="0" borderId="0" xfId="0" applyFont="1" applyAlignment="1">
      <alignment horizontal="left" vertical="center" wrapText="1"/>
    </xf>
    <xf numFmtId="0" fontId="15" fillId="0" borderId="11" xfId="0" applyFont="1" applyBorder="1" applyAlignment="1">
      <alignment horizontal="left" vertical="top"/>
    </xf>
    <xf numFmtId="0" fontId="15" fillId="0" borderId="16" xfId="0" applyFont="1" applyBorder="1" applyAlignment="1">
      <alignment horizontal="left" vertical="top"/>
    </xf>
    <xf numFmtId="0" fontId="15" fillId="0" borderId="0" xfId="0" applyFont="1" applyAlignment="1">
      <alignment horizontal="left" vertical="top"/>
    </xf>
    <xf numFmtId="0" fontId="15" fillId="0" borderId="0" xfId="0" applyFont="1">
      <alignment vertical="center"/>
    </xf>
    <xf numFmtId="0" fontId="15" fillId="0" borderId="36" xfId="0" applyFont="1" applyBorder="1" applyAlignment="1">
      <alignment horizontal="left" vertical="top"/>
    </xf>
    <xf numFmtId="0" fontId="24" fillId="0" borderId="0" xfId="0" applyFont="1" applyAlignment="1">
      <alignment vertical="center" wrapText="1"/>
    </xf>
    <xf numFmtId="0" fontId="15" fillId="0" borderId="0" xfId="0" applyFont="1" applyAlignment="1">
      <alignment horizontal="left" vertical="center"/>
    </xf>
    <xf numFmtId="0" fontId="15" fillId="0" borderId="0" xfId="0" applyFont="1" applyAlignment="1" applyProtection="1">
      <alignment vertical="top"/>
      <protection locked="0"/>
    </xf>
    <xf numFmtId="0" fontId="15" fillId="0" borderId="0" xfId="0" applyFont="1" applyAlignment="1" applyProtection="1">
      <alignment vertical="top" wrapText="1"/>
      <protection locked="0"/>
    </xf>
    <xf numFmtId="0" fontId="15" fillId="0" borderId="43" xfId="0" applyFont="1" applyBorder="1" applyAlignment="1">
      <alignment horizontal="left" vertical="top"/>
    </xf>
    <xf numFmtId="0" fontId="15" fillId="0" borderId="1" xfId="0" applyFont="1" applyBorder="1" applyAlignment="1">
      <alignment horizontal="left" vertical="top"/>
    </xf>
    <xf numFmtId="0" fontId="15" fillId="0" borderId="50" xfId="0" applyFont="1" applyBorder="1" applyAlignment="1">
      <alignment horizontal="left" vertical="top"/>
    </xf>
    <xf numFmtId="0" fontId="12" fillId="0" borderId="19" xfId="0" applyFont="1" applyBorder="1">
      <alignment vertical="center"/>
    </xf>
    <xf numFmtId="0" fontId="12" fillId="0" borderId="20" xfId="0" applyFont="1" applyBorder="1">
      <alignment vertical="center"/>
    </xf>
    <xf numFmtId="0" fontId="20" fillId="0" borderId="0" xfId="0" applyFont="1" applyAlignment="1">
      <alignment vertical="center" wrapText="1" shrinkToFit="1"/>
    </xf>
    <xf numFmtId="0" fontId="14" fillId="0" borderId="0" xfId="0" applyFont="1" applyAlignment="1">
      <alignment vertical="center" wrapText="1" shrinkToFit="1"/>
    </xf>
    <xf numFmtId="0" fontId="14" fillId="0" borderId="0" xfId="0" applyFont="1" applyAlignment="1"/>
    <xf numFmtId="4" fontId="12" fillId="0" borderId="0" xfId="0" applyNumberFormat="1" applyFont="1">
      <alignment vertical="center"/>
    </xf>
    <xf numFmtId="4" fontId="12" fillId="0" borderId="36" xfId="0" applyNumberFormat="1" applyFont="1" applyBorder="1">
      <alignment vertical="center"/>
    </xf>
    <xf numFmtId="4" fontId="17" fillId="0" borderId="0" xfId="0" applyNumberFormat="1" applyFont="1">
      <alignment vertical="center"/>
    </xf>
    <xf numFmtId="4" fontId="12" fillId="0" borderId="65" xfId="0" applyNumberFormat="1" applyFont="1" applyBorder="1">
      <alignment vertical="center"/>
    </xf>
    <xf numFmtId="0" fontId="12" fillId="0" borderId="65" xfId="0" applyFont="1" applyBorder="1">
      <alignment vertical="center"/>
    </xf>
    <xf numFmtId="0" fontId="20" fillId="0" borderId="16" xfId="0" applyFont="1" applyBorder="1" applyAlignment="1">
      <alignment vertical="top" wrapText="1"/>
    </xf>
    <xf numFmtId="0" fontId="20" fillId="0" borderId="0" xfId="0" applyFont="1" applyAlignment="1">
      <alignment vertical="top" wrapText="1"/>
    </xf>
    <xf numFmtId="0" fontId="25" fillId="0" borderId="0" xfId="0" applyFont="1" applyAlignment="1">
      <alignment horizontal="left" vertical="top"/>
    </xf>
    <xf numFmtId="0" fontId="25" fillId="0" borderId="0" xfId="0" applyFont="1" applyAlignment="1">
      <alignment vertical="top"/>
    </xf>
    <xf numFmtId="0" fontId="12" fillId="0" borderId="0" xfId="0" applyFont="1" applyAlignment="1">
      <alignment horizontal="left" vertical="center"/>
    </xf>
    <xf numFmtId="0" fontId="12" fillId="0" borderId="16" xfId="0" applyFont="1" applyBorder="1" applyAlignment="1">
      <alignment horizontal="center" vertical="center" shrinkToFit="1"/>
    </xf>
    <xf numFmtId="0" fontId="15" fillId="0" borderId="35" xfId="0" applyFont="1" applyBorder="1" applyAlignment="1">
      <alignment vertical="top"/>
    </xf>
    <xf numFmtId="0" fontId="15" fillId="0" borderId="0" xfId="0" applyFont="1" applyAlignment="1">
      <alignment vertical="top"/>
    </xf>
    <xf numFmtId="0" fontId="15" fillId="0" borderId="36" xfId="0" applyFont="1" applyBorder="1" applyAlignment="1">
      <alignment vertical="top"/>
    </xf>
    <xf numFmtId="0" fontId="15" fillId="0" borderId="16" xfId="0" applyFont="1" applyBorder="1" applyAlignment="1" applyProtection="1">
      <alignment vertical="top" wrapText="1"/>
      <protection locked="0"/>
    </xf>
    <xf numFmtId="0" fontId="15" fillId="0" borderId="36" xfId="0" applyFont="1" applyBorder="1" applyAlignment="1" applyProtection="1">
      <alignment vertical="top" wrapText="1"/>
      <protection locked="0"/>
    </xf>
    <xf numFmtId="0" fontId="7" fillId="0" borderId="0" xfId="0" applyFont="1" applyAlignment="1">
      <alignment horizontal="left" vertical="center"/>
    </xf>
    <xf numFmtId="0" fontId="15" fillId="0" borderId="16" xfId="0" applyFont="1" applyBorder="1" applyAlignment="1">
      <alignment vertical="top"/>
    </xf>
    <xf numFmtId="0" fontId="7" fillId="0" borderId="0" xfId="0" applyFont="1" applyAlignment="1">
      <alignment horizontal="center" vertical="center"/>
    </xf>
    <xf numFmtId="0" fontId="15" fillId="0" borderId="43" xfId="0" applyFont="1" applyBorder="1" applyAlignment="1" applyProtection="1">
      <alignment vertical="top" wrapText="1"/>
      <protection locked="0"/>
    </xf>
    <xf numFmtId="0" fontId="15" fillId="0" borderId="1" xfId="0" applyFont="1" applyBorder="1" applyAlignment="1" applyProtection="1">
      <alignment vertical="top" wrapText="1"/>
      <protection locked="0"/>
    </xf>
    <xf numFmtId="0" fontId="15" fillId="0" borderId="50" xfId="0" applyFont="1" applyBorder="1" applyAlignment="1" applyProtection="1">
      <alignment vertical="top" wrapText="1"/>
      <protection locked="0"/>
    </xf>
    <xf numFmtId="0" fontId="15" fillId="0" borderId="12" xfId="0" applyFont="1" applyBorder="1" applyAlignment="1">
      <alignment vertical="top"/>
    </xf>
    <xf numFmtId="0" fontId="15" fillId="0" borderId="0" xfId="0" applyFont="1" applyAlignment="1">
      <alignment vertical="center" wrapText="1"/>
    </xf>
    <xf numFmtId="0" fontId="5" fillId="0" borderId="1" xfId="0" applyFont="1" applyBorder="1">
      <alignment vertical="center"/>
    </xf>
    <xf numFmtId="0" fontId="12" fillId="0" borderId="23" xfId="0" applyFont="1" applyBorder="1">
      <alignment vertical="center"/>
    </xf>
    <xf numFmtId="0" fontId="15" fillId="0" borderId="0" xfId="0" applyFont="1" applyAlignment="1"/>
    <xf numFmtId="38" fontId="7" fillId="0" borderId="25" xfId="1" applyFont="1" applyBorder="1" applyAlignment="1" applyProtection="1">
      <alignment vertical="center"/>
    </xf>
    <xf numFmtId="0" fontId="15" fillId="0" borderId="35" xfId="0" applyFont="1" applyBorder="1">
      <alignment vertical="center"/>
    </xf>
    <xf numFmtId="0" fontId="7" fillId="0" borderId="0" xfId="0" applyFont="1" applyAlignment="1"/>
    <xf numFmtId="3" fontId="7" fillId="0" borderId="25" xfId="0" applyNumberFormat="1" applyFont="1" applyBorder="1" applyAlignment="1">
      <alignment horizontal="right" vertical="center"/>
    </xf>
    <xf numFmtId="0" fontId="15" fillId="0" borderId="32" xfId="0" applyFont="1" applyBorder="1">
      <alignment vertical="center"/>
    </xf>
    <xf numFmtId="0" fontId="15" fillId="0" borderId="33" xfId="0" applyFont="1" applyBorder="1">
      <alignment vertical="center"/>
    </xf>
    <xf numFmtId="0" fontId="16" fillId="0" borderId="0" xfId="0" applyFont="1" applyAlignment="1">
      <alignment horizontal="left" vertical="center"/>
    </xf>
    <xf numFmtId="0" fontId="20" fillId="0" borderId="0" xfId="0" applyFont="1" applyAlignment="1">
      <alignment vertical="top"/>
    </xf>
    <xf numFmtId="0" fontId="7" fillId="0" borderId="25" xfId="0" applyFont="1" applyBorder="1" applyAlignment="1">
      <alignment vertical="center" shrinkToFit="1"/>
    </xf>
    <xf numFmtId="0" fontId="20" fillId="0" borderId="0" xfId="0" applyFont="1" applyAlignment="1">
      <alignment horizontal="left" vertical="top"/>
    </xf>
    <xf numFmtId="0" fontId="7" fillId="0" borderId="35" xfId="0" applyFont="1" applyBorder="1">
      <alignment vertical="center"/>
    </xf>
    <xf numFmtId="0" fontId="7" fillId="0" borderId="25" xfId="0" applyFont="1" applyBorder="1" applyAlignment="1">
      <alignment horizontal="center" vertical="center" shrinkToFit="1"/>
    </xf>
    <xf numFmtId="38" fontId="7" fillId="0" borderId="35" xfId="1" applyFont="1" applyBorder="1" applyAlignment="1" applyProtection="1">
      <alignment vertical="center"/>
    </xf>
    <xf numFmtId="38" fontId="7" fillId="0" borderId="0" xfId="1" applyFont="1" applyBorder="1" applyAlignment="1" applyProtection="1">
      <alignment vertical="center"/>
    </xf>
    <xf numFmtId="0" fontId="15" fillId="0" borderId="1" xfId="0" applyFont="1" applyBorder="1" applyAlignment="1">
      <alignment horizontal="center" vertical="center" shrinkToFit="1"/>
    </xf>
    <xf numFmtId="181" fontId="28" fillId="0" borderId="1" xfId="0" applyNumberFormat="1" applyFont="1" applyBorder="1" applyAlignment="1">
      <alignment horizontal="center" vertical="center"/>
    </xf>
    <xf numFmtId="0" fontId="15" fillId="0" borderId="1" xfId="0" applyFont="1" applyBorder="1" applyAlignment="1">
      <alignment vertical="top"/>
    </xf>
    <xf numFmtId="0" fontId="20" fillId="0" borderId="1" xfId="0" applyFont="1" applyBorder="1" applyAlignment="1">
      <alignment vertical="top"/>
    </xf>
    <xf numFmtId="0" fontId="7" fillId="0" borderId="12" xfId="0" applyFont="1" applyBorder="1">
      <alignment vertical="center"/>
    </xf>
    <xf numFmtId="0" fontId="12" fillId="0" borderId="11" xfId="0" applyFont="1" applyBorder="1" applyAlignment="1">
      <alignment vertical="top"/>
    </xf>
    <xf numFmtId="0" fontId="12" fillId="0" borderId="12" xfId="0" applyFont="1" applyBorder="1" applyAlignment="1">
      <alignment vertical="top"/>
    </xf>
    <xf numFmtId="38" fontId="5" fillId="0" borderId="12" xfId="1" applyFont="1" applyBorder="1" applyProtection="1">
      <alignment vertical="center"/>
    </xf>
    <xf numFmtId="0" fontId="12" fillId="0" borderId="12" xfId="0" applyFont="1" applyBorder="1" applyAlignment="1"/>
    <xf numFmtId="0" fontId="15" fillId="0" borderId="12" xfId="0" applyFont="1" applyBorder="1" applyAlignment="1"/>
    <xf numFmtId="0" fontId="15" fillId="0" borderId="12" xfId="0" applyFont="1" applyBorder="1" applyAlignment="1">
      <alignment horizontal="right"/>
    </xf>
    <xf numFmtId="0" fontId="12" fillId="0" borderId="15" xfId="0" applyFont="1" applyBorder="1" applyAlignment="1">
      <alignment vertical="top"/>
    </xf>
    <xf numFmtId="0" fontId="12" fillId="0" borderId="16" xfId="0" applyFont="1" applyBorder="1" applyAlignment="1">
      <alignment vertical="top"/>
    </xf>
    <xf numFmtId="0" fontId="12" fillId="0" borderId="43" xfId="0" applyFont="1" applyBorder="1" applyAlignment="1">
      <alignment vertical="top"/>
    </xf>
    <xf numFmtId="0" fontId="12" fillId="0" borderId="1" xfId="0" applyFont="1" applyBorder="1" applyAlignment="1">
      <alignment vertical="top"/>
    </xf>
    <xf numFmtId="0" fontId="12" fillId="0" borderId="50" xfId="0" applyFont="1" applyBorder="1" applyAlignment="1">
      <alignment vertical="top"/>
    </xf>
    <xf numFmtId="0" fontId="15" fillId="0" borderId="15" xfId="0" applyFont="1" applyBorder="1" applyAlignment="1">
      <alignment horizontal="right"/>
    </xf>
    <xf numFmtId="0" fontId="14" fillId="0" borderId="0" xfId="0" applyFont="1" applyAlignment="1">
      <alignment vertical="top"/>
    </xf>
    <xf numFmtId="0" fontId="12" fillId="0" borderId="36" xfId="0" applyFont="1" applyBorder="1" applyAlignment="1">
      <alignment vertical="top"/>
    </xf>
    <xf numFmtId="0" fontId="20" fillId="0" borderId="11" xfId="0" applyFont="1" applyBorder="1" applyAlignment="1" applyProtection="1">
      <alignment vertical="top" wrapText="1"/>
      <protection locked="0"/>
    </xf>
    <xf numFmtId="0" fontId="20" fillId="0" borderId="12" xfId="0" applyFont="1" applyBorder="1" applyAlignment="1" applyProtection="1">
      <alignment vertical="top"/>
      <protection locked="0"/>
    </xf>
    <xf numFmtId="0" fontId="20" fillId="0" borderId="15" xfId="0" applyFont="1" applyBorder="1" applyAlignment="1" applyProtection="1">
      <alignment vertical="top"/>
      <protection locked="0"/>
    </xf>
    <xf numFmtId="0" fontId="20" fillId="0" borderId="16" xfId="0" applyFont="1" applyBorder="1" applyAlignment="1" applyProtection="1">
      <alignment vertical="top"/>
      <protection locked="0"/>
    </xf>
    <xf numFmtId="0" fontId="12" fillId="0" borderId="35" xfId="0" applyFont="1" applyBorder="1">
      <alignment vertical="center"/>
    </xf>
    <xf numFmtId="0" fontId="20" fillId="0" borderId="0" xfId="0" applyFont="1" applyAlignment="1" applyProtection="1">
      <alignment vertical="top"/>
      <protection locked="0"/>
    </xf>
    <xf numFmtId="0" fontId="20" fillId="0" borderId="36" xfId="0" applyFont="1" applyBorder="1" applyAlignment="1" applyProtection="1">
      <alignment vertical="top"/>
      <protection locked="0"/>
    </xf>
    <xf numFmtId="184" fontId="5" fillId="0" borderId="35" xfId="1" applyNumberFormat="1" applyFont="1" applyBorder="1" applyAlignment="1" applyProtection="1">
      <alignment vertical="center"/>
      <protection locked="0"/>
    </xf>
    <xf numFmtId="184" fontId="5" fillId="0" borderId="0" xfId="1" applyNumberFormat="1" applyFont="1" applyBorder="1" applyAlignment="1" applyProtection="1">
      <alignment vertical="center"/>
      <protection locked="0"/>
    </xf>
    <xf numFmtId="184" fontId="5" fillId="0" borderId="35" xfId="1" applyNumberFormat="1" applyFont="1" applyBorder="1" applyAlignment="1" applyProtection="1">
      <alignment vertical="center"/>
    </xf>
    <xf numFmtId="184" fontId="5" fillId="0" borderId="0" xfId="1" applyNumberFormat="1" applyFont="1" applyBorder="1" applyAlignment="1" applyProtection="1">
      <alignment vertical="center"/>
    </xf>
    <xf numFmtId="0" fontId="20" fillId="0" borderId="43" xfId="0" applyFont="1" applyBorder="1" applyAlignment="1" applyProtection="1">
      <alignment vertical="top"/>
      <protection locked="0"/>
    </xf>
    <xf numFmtId="0" fontId="20" fillId="0" borderId="1" xfId="0" applyFont="1" applyBorder="1" applyAlignment="1" applyProtection="1">
      <alignment vertical="top"/>
      <protection locked="0"/>
    </xf>
    <xf numFmtId="0" fontId="20" fillId="0" borderId="50" xfId="0" applyFont="1" applyBorder="1" applyAlignment="1" applyProtection="1">
      <alignment vertical="top"/>
      <protection locked="0"/>
    </xf>
    <xf numFmtId="0" fontId="16" fillId="0" borderId="0" xfId="0" applyFont="1" applyAlignment="1">
      <alignment horizontal="center" vertical="center" wrapText="1"/>
    </xf>
    <xf numFmtId="0" fontId="12" fillId="0" borderId="43" xfId="0" applyFont="1" applyBorder="1" applyAlignment="1" applyProtection="1">
      <alignment vertical="top"/>
      <protection locked="0"/>
    </xf>
    <xf numFmtId="0" fontId="12" fillId="0" borderId="1" xfId="0" applyFont="1" applyBorder="1" applyAlignment="1" applyProtection="1">
      <alignment vertical="top"/>
      <protection locked="0"/>
    </xf>
    <xf numFmtId="0" fontId="12" fillId="0" borderId="50" xfId="0" applyFont="1" applyBorder="1" applyAlignment="1" applyProtection="1">
      <alignment vertical="top"/>
      <protection locked="0"/>
    </xf>
    <xf numFmtId="0" fontId="12" fillId="0" borderId="11" xfId="0" applyFont="1" applyBorder="1" applyAlignment="1">
      <alignment horizontal="center" vertical="center"/>
    </xf>
    <xf numFmtId="0" fontId="12" fillId="0" borderId="15" xfId="0" applyFont="1" applyBorder="1" applyAlignment="1">
      <alignment horizontal="center" vertical="center"/>
    </xf>
    <xf numFmtId="0" fontId="15" fillId="0" borderId="43" xfId="0" applyFont="1" applyBorder="1" applyAlignment="1" applyProtection="1">
      <alignment vertical="top"/>
      <protection locked="0"/>
    </xf>
    <xf numFmtId="0" fontId="15" fillId="0" borderId="1" xfId="0" applyFont="1" applyBorder="1" applyAlignment="1" applyProtection="1">
      <alignment vertical="top"/>
      <protection locked="0"/>
    </xf>
    <xf numFmtId="0" fontId="15" fillId="0" borderId="50" xfId="0" applyFont="1" applyBorder="1" applyAlignment="1" applyProtection="1">
      <alignment vertical="top"/>
      <protection locked="0"/>
    </xf>
    <xf numFmtId="0" fontId="27" fillId="0" borderId="0" xfId="0" applyFont="1">
      <alignment vertical="center"/>
    </xf>
    <xf numFmtId="0" fontId="15" fillId="0" borderId="0" xfId="0" applyFont="1" applyAlignment="1">
      <alignment vertical="top" wrapText="1"/>
    </xf>
    <xf numFmtId="0" fontId="15" fillId="0" borderId="1" xfId="0" applyFont="1" applyBorder="1" applyAlignment="1">
      <alignment vertical="top" wrapText="1"/>
    </xf>
    <xf numFmtId="0" fontId="35" fillId="0" borderId="0" xfId="2" applyFont="1" applyAlignment="1">
      <alignment horizontal="left" vertical="center"/>
    </xf>
    <xf numFmtId="0" fontId="36" fillId="0" borderId="0" xfId="2" applyFont="1" applyAlignment="1">
      <alignment horizontal="left" vertical="top" wrapText="1"/>
    </xf>
    <xf numFmtId="0" fontId="38" fillId="0" borderId="0" xfId="2" applyFont="1" applyAlignment="1">
      <alignment horizontal="left" vertical="top" wrapText="1"/>
    </xf>
    <xf numFmtId="0" fontId="39" fillId="0" borderId="0" xfId="2" applyFont="1" applyAlignment="1">
      <alignment vertical="center" wrapText="1"/>
    </xf>
    <xf numFmtId="0" fontId="41" fillId="0" borderId="0" xfId="2" applyFont="1" applyAlignment="1">
      <alignment horizontal="center" vertical="center" wrapText="1"/>
    </xf>
    <xf numFmtId="0" fontId="38" fillId="0" borderId="0" xfId="2" applyFont="1" applyAlignment="1">
      <alignment horizontal="center" vertical="center" wrapText="1"/>
    </xf>
    <xf numFmtId="0" fontId="38" fillId="0" borderId="74" xfId="2" applyFont="1" applyBorder="1" applyAlignment="1">
      <alignment horizontal="center" vertical="center" wrapText="1"/>
    </xf>
    <xf numFmtId="0" fontId="41" fillId="0" borderId="1" xfId="2" applyFont="1" applyBorder="1" applyAlignment="1">
      <alignment horizontal="center" vertical="center" wrapText="1"/>
    </xf>
    <xf numFmtId="0" fontId="41" fillId="0" borderId="0" xfId="2" applyFont="1" applyAlignment="1">
      <alignment vertical="center" wrapText="1"/>
    </xf>
    <xf numFmtId="12" fontId="38" fillId="0" borderId="0" xfId="2" quotePrefix="1" applyNumberFormat="1" applyFont="1" applyAlignment="1">
      <alignment horizontal="left" vertical="top" wrapText="1"/>
    </xf>
    <xf numFmtId="0" fontId="41" fillId="0" borderId="0" xfId="2" applyFont="1" applyAlignment="1">
      <alignment horizontal="left" vertical="center" wrapText="1"/>
    </xf>
    <xf numFmtId="0" fontId="43" fillId="0" borderId="0" xfId="2" applyFont="1" applyAlignment="1">
      <alignment vertical="top" wrapText="1"/>
    </xf>
    <xf numFmtId="0" fontId="38" fillId="0" borderId="0" xfId="2" quotePrefix="1" applyFont="1" applyAlignment="1">
      <alignment horizontal="left" vertical="top" wrapText="1"/>
    </xf>
    <xf numFmtId="3" fontId="44" fillId="0" borderId="67" xfId="2" applyNumberFormat="1" applyFont="1" applyBorder="1" applyAlignment="1">
      <alignment horizontal="right" vertical="center" wrapText="1"/>
    </xf>
    <xf numFmtId="3" fontId="44" fillId="0" borderId="68" xfId="2" applyNumberFormat="1" applyFont="1" applyBorder="1" applyAlignment="1">
      <alignment horizontal="center" vertical="center" wrapText="1"/>
    </xf>
    <xf numFmtId="3" fontId="44" fillId="0" borderId="84" xfId="2" applyNumberFormat="1" applyFont="1" applyBorder="1" applyAlignment="1">
      <alignment horizontal="center" vertical="center" wrapText="1"/>
    </xf>
    <xf numFmtId="3" fontId="44" fillId="0" borderId="0" xfId="2" applyNumberFormat="1" applyFont="1" applyAlignment="1">
      <alignment horizontal="right" vertical="center" wrapText="1"/>
    </xf>
    <xf numFmtId="3" fontId="44" fillId="0" borderId="69" xfId="2" applyNumberFormat="1" applyFont="1" applyBorder="1" applyAlignment="1">
      <alignment horizontal="right" vertical="center" wrapText="1"/>
    </xf>
    <xf numFmtId="3" fontId="44" fillId="0" borderId="90" xfId="2" applyNumberFormat="1" applyFont="1" applyBorder="1" applyAlignment="1">
      <alignment horizontal="right" vertical="center" wrapText="1"/>
    </xf>
    <xf numFmtId="3" fontId="44" fillId="0" borderId="91" xfId="2" applyNumberFormat="1" applyFont="1" applyBorder="1" applyAlignment="1">
      <alignment horizontal="center" vertical="center" wrapText="1"/>
    </xf>
    <xf numFmtId="3" fontId="44" fillId="0" borderId="95" xfId="2" applyNumberFormat="1" applyFont="1" applyBorder="1" applyAlignment="1">
      <alignment horizontal="center" vertical="center" wrapText="1"/>
    </xf>
    <xf numFmtId="0" fontId="38" fillId="0" borderId="0" xfId="2" applyFont="1" applyAlignment="1">
      <alignment vertical="top" wrapText="1"/>
    </xf>
    <xf numFmtId="38" fontId="44" fillId="0" borderId="90" xfId="3" applyFont="1" applyFill="1" applyBorder="1" applyAlignment="1" applyProtection="1">
      <alignment horizontal="right" vertical="center" wrapText="1"/>
    </xf>
    <xf numFmtId="3" fontId="44" fillId="0" borderId="91" xfId="2" applyNumberFormat="1" applyFont="1" applyBorder="1" applyAlignment="1">
      <alignment horizontal="right" vertical="center" wrapText="1"/>
    </xf>
    <xf numFmtId="3" fontId="44" fillId="0" borderId="90" xfId="0" applyNumberFormat="1" applyFont="1" applyBorder="1" applyAlignment="1">
      <alignment horizontal="right" vertical="center" wrapText="1"/>
    </xf>
    <xf numFmtId="38" fontId="44" fillId="0" borderId="67" xfId="3" applyFont="1" applyFill="1" applyBorder="1" applyAlignment="1" applyProtection="1">
      <alignment horizontal="right" vertical="center" wrapText="1"/>
    </xf>
    <xf numFmtId="0" fontId="36" fillId="0" borderId="12" xfId="2" applyFont="1" applyBorder="1" applyAlignment="1">
      <alignment horizontal="center" vertical="center" wrapText="1"/>
    </xf>
    <xf numFmtId="38" fontId="44" fillId="0" borderId="12" xfId="3" applyFont="1" applyFill="1" applyBorder="1" applyAlignment="1" applyProtection="1">
      <alignment horizontal="right" vertical="center" wrapText="1"/>
    </xf>
    <xf numFmtId="3" fontId="44" fillId="0" borderId="12" xfId="2" applyNumberFormat="1" applyFont="1" applyBorder="1" applyAlignment="1">
      <alignment horizontal="right" vertical="center" wrapText="1"/>
    </xf>
    <xf numFmtId="3" fontId="44" fillId="0" borderId="12" xfId="0" applyNumberFormat="1" applyFont="1" applyBorder="1" applyAlignment="1">
      <alignment horizontal="right" vertical="center" wrapText="1"/>
    </xf>
    <xf numFmtId="0" fontId="36" fillId="0" borderId="12" xfId="0" applyFont="1" applyBorder="1" applyAlignment="1">
      <alignment horizontal="center" vertical="top" wrapText="1"/>
    </xf>
    <xf numFmtId="38" fontId="44" fillId="0" borderId="0" xfId="3" applyFont="1" applyFill="1" applyBorder="1" applyAlignment="1" applyProtection="1">
      <alignment horizontal="right" vertical="center" wrapText="1"/>
    </xf>
    <xf numFmtId="0" fontId="36" fillId="0" borderId="0" xfId="2" applyFont="1" applyAlignment="1">
      <alignment horizontal="center" vertical="center" wrapText="1"/>
    </xf>
    <xf numFmtId="0" fontId="38" fillId="0" borderId="35" xfId="0" applyFont="1" applyBorder="1" applyAlignment="1">
      <alignment vertical="center" wrapText="1"/>
    </xf>
    <xf numFmtId="0" fontId="38" fillId="0" borderId="0" xfId="0" applyFont="1" applyAlignment="1">
      <alignment vertical="center" wrapText="1"/>
    </xf>
    <xf numFmtId="3" fontId="44" fillId="0" borderId="18" xfId="2" applyNumberFormat="1" applyFont="1" applyBorder="1" applyAlignment="1">
      <alignment horizontal="right" vertical="center" wrapText="1"/>
    </xf>
    <xf numFmtId="3" fontId="44" fillId="0" borderId="20" xfId="2" applyNumberFormat="1" applyFont="1" applyBorder="1" applyAlignment="1">
      <alignment horizontal="right" vertical="center" wrapText="1"/>
    </xf>
    <xf numFmtId="3" fontId="44" fillId="0" borderId="35" xfId="2" applyNumberFormat="1" applyFont="1" applyBorder="1" applyAlignment="1">
      <alignment vertical="center" wrapText="1"/>
    </xf>
    <xf numFmtId="3" fontId="44" fillId="0" borderId="0" xfId="2" applyNumberFormat="1" applyFont="1" applyAlignment="1">
      <alignment vertical="center" wrapText="1"/>
    </xf>
    <xf numFmtId="0" fontId="38" fillId="0" borderId="0" xfId="2" applyFont="1" applyAlignment="1">
      <alignment horizontal="center" vertical="center" shrinkToFit="1"/>
    </xf>
    <xf numFmtId="3" fontId="44" fillId="0" borderId="0" xfId="2" applyNumberFormat="1" applyFont="1" applyAlignment="1">
      <alignment horizontal="center" vertical="center" wrapText="1"/>
    </xf>
    <xf numFmtId="0" fontId="36" fillId="0" borderId="1" xfId="2" applyFont="1" applyBorder="1" applyAlignment="1">
      <alignment horizontal="center" vertical="center" wrapText="1"/>
    </xf>
    <xf numFmtId="0" fontId="36" fillId="0" borderId="1" xfId="0" applyFont="1" applyBorder="1" applyAlignment="1">
      <alignment horizontal="center" vertical="top" wrapText="1"/>
    </xf>
    <xf numFmtId="0" fontId="42" fillId="0" borderId="0" xfId="2" applyFont="1" applyAlignment="1">
      <alignment horizontal="left" vertical="center" wrapText="1"/>
    </xf>
    <xf numFmtId="0" fontId="38" fillId="0" borderId="0" xfId="2" applyFont="1" applyAlignment="1">
      <alignment horizontal="center" vertical="top" wrapText="1"/>
    </xf>
    <xf numFmtId="0" fontId="36" fillId="0" borderId="106" xfId="2" applyFont="1" applyBorder="1" applyAlignment="1">
      <alignment horizontal="center" vertical="center" wrapText="1"/>
    </xf>
    <xf numFmtId="0" fontId="36" fillId="0" borderId="0" xfId="2" applyFont="1" applyAlignment="1">
      <alignment horizontal="center" vertical="center"/>
    </xf>
    <xf numFmtId="0" fontId="38" fillId="0" borderId="108" xfId="2" applyFont="1" applyBorder="1" applyAlignment="1">
      <alignment horizontal="center" vertical="center" shrinkToFit="1"/>
    </xf>
    <xf numFmtId="3" fontId="44" fillId="4" borderId="33" xfId="2" applyNumberFormat="1" applyFont="1" applyFill="1" applyBorder="1" applyAlignment="1">
      <alignment vertical="center" wrapText="1"/>
    </xf>
    <xf numFmtId="3" fontId="44" fillId="4" borderId="42" xfId="2" applyNumberFormat="1" applyFont="1" applyFill="1" applyBorder="1" applyAlignment="1">
      <alignment horizontal="center" vertical="center" wrapText="1"/>
    </xf>
    <xf numFmtId="0" fontId="38" fillId="0" borderId="109" xfId="2" applyFont="1" applyBorder="1" applyAlignment="1">
      <alignment horizontal="center" vertical="center" shrinkToFit="1"/>
    </xf>
    <xf numFmtId="0" fontId="38" fillId="0" borderId="112" xfId="2" applyFont="1" applyBorder="1" applyAlignment="1">
      <alignment horizontal="center" vertical="center" shrinkToFit="1"/>
    </xf>
    <xf numFmtId="185" fontId="44" fillId="0" borderId="33" xfId="2" applyNumberFormat="1" applyFont="1" applyBorder="1" applyAlignment="1">
      <alignment vertical="center" wrapText="1"/>
    </xf>
    <xf numFmtId="3" fontId="49" fillId="0" borderId="42" xfId="2" applyNumberFormat="1" applyFont="1" applyBorder="1" applyAlignment="1">
      <alignment horizontal="center" vertical="center" shrinkToFit="1"/>
    </xf>
    <xf numFmtId="0" fontId="36" fillId="0" borderId="109" xfId="2" applyFont="1" applyBorder="1" applyAlignment="1">
      <alignment horizontal="center" vertical="center" shrinkToFit="1"/>
    </xf>
    <xf numFmtId="3" fontId="44" fillId="0" borderId="33" xfId="2" applyNumberFormat="1" applyFont="1" applyBorder="1" applyAlignment="1">
      <alignment vertical="center" wrapText="1"/>
    </xf>
    <xf numFmtId="3" fontId="44" fillId="0" borderId="42" xfId="2" applyNumberFormat="1" applyFont="1" applyBorder="1" applyAlignment="1">
      <alignment horizontal="center" vertical="center" wrapText="1"/>
    </xf>
    <xf numFmtId="3" fontId="44" fillId="0" borderId="122" xfId="2" applyNumberFormat="1" applyFont="1" applyBorder="1" applyAlignment="1">
      <alignment vertical="center" wrapText="1"/>
    </xf>
    <xf numFmtId="3" fontId="44" fillId="0" borderId="123" xfId="2" applyNumberFormat="1" applyFont="1" applyBorder="1" applyAlignment="1">
      <alignment horizontal="center" vertical="center" wrapText="1"/>
    </xf>
    <xf numFmtId="0" fontId="36" fillId="0" borderId="0" xfId="2" applyFont="1" applyAlignment="1">
      <alignment horizontal="center" vertical="top" wrapText="1"/>
    </xf>
    <xf numFmtId="0" fontId="50" fillId="0" borderId="0" xfId="2" applyFont="1" applyAlignment="1">
      <alignment horizontal="center" vertical="center" wrapText="1"/>
    </xf>
    <xf numFmtId="0" fontId="50" fillId="0" borderId="0" xfId="2" applyFont="1" applyAlignment="1">
      <alignment horizontal="left" vertical="top"/>
    </xf>
    <xf numFmtId="3" fontId="44" fillId="0" borderId="120" xfId="2" applyNumberFormat="1" applyFont="1" applyBorder="1" applyAlignment="1" applyProtection="1">
      <alignment vertical="center" wrapText="1"/>
      <protection locked="0"/>
    </xf>
    <xf numFmtId="3" fontId="44" fillId="0" borderId="127" xfId="2" applyNumberFormat="1" applyFont="1" applyBorder="1" applyAlignment="1">
      <alignment vertical="center" wrapText="1"/>
    </xf>
    <xf numFmtId="3" fontId="44" fillId="0" borderId="91" xfId="2" applyNumberFormat="1" applyFont="1" applyBorder="1" applyAlignment="1">
      <alignment vertical="center" wrapText="1"/>
    </xf>
    <xf numFmtId="3" fontId="44" fillId="0" borderId="129" xfId="2" applyNumberFormat="1" applyFont="1" applyBorder="1" applyAlignment="1">
      <alignment vertical="center" wrapText="1"/>
    </xf>
    <xf numFmtId="0" fontId="36" fillId="0" borderId="0" xfId="2" applyFont="1" applyAlignment="1">
      <alignment vertical="top" wrapText="1"/>
    </xf>
    <xf numFmtId="0" fontId="51" fillId="0" borderId="0" xfId="4" applyFont="1">
      <alignment vertical="center"/>
    </xf>
    <xf numFmtId="0" fontId="52" fillId="0" borderId="0" xfId="4" applyFont="1">
      <alignment vertical="center"/>
    </xf>
    <xf numFmtId="0" fontId="1" fillId="0" borderId="0" xfId="5" applyProtection="1">
      <alignment vertical="center"/>
      <protection locked="0"/>
    </xf>
    <xf numFmtId="0" fontId="1" fillId="0" borderId="0" xfId="5" applyAlignment="1" applyProtection="1">
      <alignment horizontal="center" vertical="center"/>
      <protection locked="0"/>
    </xf>
    <xf numFmtId="38" fontId="0" fillId="0" borderId="0" xfId="6" applyFont="1" applyAlignment="1" applyProtection="1">
      <alignment horizontal="center" vertical="center"/>
      <protection locked="0"/>
    </xf>
    <xf numFmtId="49" fontId="1" fillId="0" borderId="0" xfId="5" applyNumberFormat="1" applyAlignment="1" applyProtection="1">
      <alignment horizontal="center" vertical="center"/>
      <protection locked="0"/>
    </xf>
    <xf numFmtId="38" fontId="0" fillId="0" borderId="0" xfId="6" applyFont="1" applyAlignment="1" applyProtection="1">
      <alignment horizontal="center" vertical="center" shrinkToFit="1"/>
      <protection locked="0"/>
    </xf>
    <xf numFmtId="0" fontId="53" fillId="0" borderId="0" xfId="5" applyFont="1" applyAlignment="1" applyProtection="1">
      <alignment horizontal="center" vertical="center"/>
      <protection locked="0"/>
    </xf>
    <xf numFmtId="0" fontId="1" fillId="0" borderId="0" xfId="7" applyAlignment="1" applyProtection="1">
      <alignment horizontal="center" vertical="center"/>
      <protection locked="0"/>
    </xf>
    <xf numFmtId="0" fontId="54" fillId="0" borderId="0" xfId="5" applyFont="1" applyAlignment="1" applyProtection="1">
      <alignment horizontal="left" vertical="center"/>
      <protection locked="0"/>
    </xf>
    <xf numFmtId="38" fontId="17" fillId="0" borderId="0" xfId="6" applyFont="1" applyBorder="1" applyAlignment="1" applyProtection="1">
      <alignment horizontal="center" vertical="center" shrinkToFit="1"/>
      <protection locked="0"/>
    </xf>
    <xf numFmtId="38" fontId="17" fillId="0" borderId="0" xfId="6" applyFont="1" applyBorder="1" applyAlignment="1" applyProtection="1">
      <alignment vertical="center" shrinkToFit="1"/>
      <protection locked="0"/>
    </xf>
    <xf numFmtId="38" fontId="0" fillId="0" borderId="25" xfId="6" applyFont="1" applyBorder="1" applyAlignment="1" applyProtection="1">
      <alignment horizontal="center" vertical="center" shrinkToFit="1"/>
      <protection locked="0"/>
    </xf>
    <xf numFmtId="0" fontId="55" fillId="0" borderId="0" xfId="5" applyFont="1" applyAlignment="1" applyProtection="1">
      <alignment horizontal="left" vertical="center"/>
      <protection locked="0"/>
    </xf>
    <xf numFmtId="38" fontId="0" fillId="0" borderId="0" xfId="6" applyFont="1" applyBorder="1" applyAlignment="1" applyProtection="1">
      <alignment horizontal="center" vertical="center" shrinkToFit="1"/>
      <protection locked="0"/>
    </xf>
    <xf numFmtId="38" fontId="57" fillId="0" borderId="23" xfId="6" applyFont="1" applyBorder="1" applyAlignment="1" applyProtection="1">
      <alignment vertical="center" shrinkToFit="1"/>
      <protection locked="0"/>
    </xf>
    <xf numFmtId="0" fontId="58" fillId="0" borderId="0" xfId="5" applyFont="1" applyAlignment="1" applyProtection="1">
      <alignment horizontal="center" vertical="center"/>
      <protection locked="0"/>
    </xf>
    <xf numFmtId="0" fontId="58" fillId="0" borderId="0" xfId="7" applyFont="1" applyAlignment="1" applyProtection="1">
      <alignment horizontal="center" vertical="center"/>
      <protection locked="0"/>
    </xf>
    <xf numFmtId="0" fontId="7" fillId="5" borderId="25" xfId="6" applyNumberFormat="1" applyFont="1" applyFill="1" applyBorder="1" applyAlignment="1" applyProtection="1">
      <alignment horizontal="center" vertical="center" shrinkToFit="1"/>
      <protection locked="0"/>
    </xf>
    <xf numFmtId="0" fontId="7" fillId="0" borderId="0" xfId="5" applyFont="1" applyAlignment="1" applyProtection="1">
      <alignment horizontal="center" vertical="center"/>
      <protection locked="0"/>
    </xf>
    <xf numFmtId="0" fontId="7" fillId="0" borderId="0" xfId="7" applyFont="1" applyAlignment="1" applyProtection="1">
      <alignment horizontal="center" vertical="center"/>
      <protection locked="0"/>
    </xf>
    <xf numFmtId="0" fontId="7" fillId="5" borderId="28" xfId="6" applyNumberFormat="1" applyFont="1" applyFill="1" applyBorder="1" applyAlignment="1" applyProtection="1">
      <alignment horizontal="center" vertical="center" shrinkToFit="1"/>
      <protection locked="0"/>
    </xf>
    <xf numFmtId="0" fontId="7" fillId="5" borderId="28" xfId="6" applyNumberFormat="1" applyFont="1" applyFill="1" applyBorder="1" applyAlignment="1" applyProtection="1">
      <alignment horizontal="center" vertical="center" wrapText="1" shrinkToFit="1"/>
      <protection locked="0"/>
    </xf>
    <xf numFmtId="0" fontId="61" fillId="0" borderId="30" xfId="5" applyFont="1" applyBorder="1" applyProtection="1">
      <alignment vertical="center"/>
      <protection locked="0"/>
    </xf>
    <xf numFmtId="49" fontId="61" fillId="0" borderId="30" xfId="5" applyNumberFormat="1" applyFont="1" applyBorder="1" applyAlignment="1" applyProtection="1">
      <alignment horizontal="center" vertical="center"/>
      <protection locked="0"/>
    </xf>
    <xf numFmtId="38" fontId="62" fillId="0" borderId="30" xfId="6" applyFont="1" applyBorder="1" applyAlignment="1" applyProtection="1">
      <alignment horizontal="right" vertical="center" shrinkToFit="1"/>
      <protection locked="0"/>
    </xf>
    <xf numFmtId="38" fontId="62" fillId="0" borderId="135" xfId="6" applyFont="1" applyBorder="1" applyAlignment="1" applyProtection="1">
      <alignment horizontal="right" vertical="center" shrinkToFit="1"/>
      <protection locked="0"/>
    </xf>
    <xf numFmtId="38" fontId="62" fillId="0" borderId="31" xfId="6" applyFont="1" applyBorder="1" applyAlignment="1" applyProtection="1">
      <alignment horizontal="right" vertical="center" shrinkToFit="1"/>
      <protection locked="0"/>
    </xf>
    <xf numFmtId="0" fontId="63" fillId="0" borderId="20" xfId="5" applyFont="1" applyBorder="1" applyAlignment="1" applyProtection="1">
      <alignment horizontal="center" vertical="center"/>
      <protection locked="0"/>
    </xf>
    <xf numFmtId="0" fontId="63" fillId="0" borderId="25" xfId="5" applyFont="1" applyBorder="1" applyAlignment="1" applyProtection="1">
      <alignment horizontal="center" vertical="center"/>
      <protection locked="0"/>
    </xf>
    <xf numFmtId="0" fontId="1" fillId="0" borderId="0" xfId="7" applyProtection="1">
      <alignment vertical="center"/>
      <protection locked="0"/>
    </xf>
    <xf numFmtId="0" fontId="61" fillId="0" borderId="53" xfId="5" applyFont="1" applyBorder="1" applyAlignment="1" applyProtection="1">
      <alignment horizontal="center" vertical="center"/>
      <protection locked="0"/>
    </xf>
    <xf numFmtId="0" fontId="61" fillId="0" borderId="25" xfId="5" applyFont="1" applyBorder="1" applyAlignment="1" applyProtection="1">
      <alignment vertical="center" shrinkToFit="1"/>
      <protection locked="0"/>
    </xf>
    <xf numFmtId="0" fontId="61" fillId="0" borderId="25" xfId="5" applyFont="1" applyBorder="1" applyAlignment="1" applyProtection="1">
      <alignment horizontal="left" vertical="center"/>
      <protection locked="0"/>
    </xf>
    <xf numFmtId="0" fontId="62" fillId="0" borderId="25" xfId="6" applyNumberFormat="1" applyFont="1" applyBorder="1" applyAlignment="1" applyProtection="1">
      <alignment horizontal="center" vertical="center" shrinkToFit="1"/>
      <protection locked="0"/>
    </xf>
    <xf numFmtId="38" fontId="62" fillId="0" borderId="18" xfId="3" applyFont="1" applyBorder="1" applyAlignment="1" applyProtection="1">
      <alignment vertical="center" shrinkToFit="1"/>
      <protection locked="0"/>
    </xf>
    <xf numFmtId="38" fontId="62" fillId="0" borderId="25" xfId="6" applyFont="1" applyBorder="1" applyAlignment="1" applyProtection="1">
      <alignment vertical="center" shrinkToFit="1"/>
      <protection locked="0"/>
    </xf>
    <xf numFmtId="49" fontId="62" fillId="0" borderId="20" xfId="5" applyNumberFormat="1" applyFont="1" applyBorder="1" applyAlignment="1" applyProtection="1">
      <alignment horizontal="center" vertical="center" shrinkToFit="1"/>
      <protection locked="0"/>
    </xf>
    <xf numFmtId="38" fontId="62" fillId="0" borderId="25" xfId="6" applyFont="1" applyBorder="1" applyAlignment="1" applyProtection="1">
      <alignment horizontal="right" vertical="center" shrinkToFit="1"/>
      <protection locked="0"/>
    </xf>
    <xf numFmtId="38" fontId="62" fillId="0" borderId="136" xfId="6" applyFont="1" applyBorder="1" applyAlignment="1" applyProtection="1">
      <alignment horizontal="right" vertical="center" shrinkToFit="1"/>
      <protection locked="0"/>
    </xf>
    <xf numFmtId="38" fontId="62" fillId="0" borderId="26" xfId="6" applyFont="1" applyBorder="1" applyAlignment="1" applyProtection="1">
      <alignment horizontal="right" vertical="center" shrinkToFit="1"/>
      <protection locked="0"/>
    </xf>
    <xf numFmtId="0" fontId="53" fillId="0" borderId="20" xfId="5" applyFont="1" applyBorder="1" applyAlignment="1" applyProtection="1">
      <alignment horizontal="center" vertical="center"/>
      <protection locked="0"/>
    </xf>
    <xf numFmtId="0" fontId="53" fillId="0" borderId="25" xfId="5" applyFont="1" applyBorder="1" applyAlignment="1" applyProtection="1">
      <alignment horizontal="center" vertical="center"/>
      <protection locked="0"/>
    </xf>
    <xf numFmtId="38" fontId="64" fillId="0" borderId="0" xfId="6" applyFont="1" applyBorder="1" applyAlignment="1" applyProtection="1">
      <alignment horizontal="right" vertical="center" shrinkToFit="1"/>
      <protection locked="0"/>
    </xf>
    <xf numFmtId="0" fontId="61" fillId="0" borderId="8" xfId="5" applyFont="1" applyBorder="1" applyAlignment="1" applyProtection="1">
      <alignment horizontal="center" vertical="center"/>
      <protection locked="0"/>
    </xf>
    <xf numFmtId="0" fontId="61" fillId="0" borderId="9" xfId="5" applyFont="1" applyBorder="1" applyProtection="1">
      <alignment vertical="center"/>
      <protection locked="0"/>
    </xf>
    <xf numFmtId="49" fontId="61" fillId="0" borderId="9" xfId="5" applyNumberFormat="1" applyFont="1" applyBorder="1" applyProtection="1">
      <alignment vertical="center"/>
      <protection locked="0"/>
    </xf>
    <xf numFmtId="0" fontId="62" fillId="0" borderId="9" xfId="5" applyFont="1" applyBorder="1" applyAlignment="1" applyProtection="1">
      <alignment horizontal="center" vertical="center" shrinkToFit="1"/>
      <protection locked="0"/>
    </xf>
    <xf numFmtId="38" fontId="62" fillId="0" borderId="32" xfId="3" applyFont="1" applyBorder="1" applyAlignment="1" applyProtection="1">
      <alignment vertical="center" shrinkToFit="1"/>
      <protection locked="0"/>
    </xf>
    <xf numFmtId="49" fontId="62" fillId="0" borderId="42" xfId="5" applyNumberFormat="1" applyFont="1" applyBorder="1" applyAlignment="1" applyProtection="1">
      <alignment horizontal="center" vertical="center" shrinkToFit="1"/>
      <protection locked="0"/>
    </xf>
    <xf numFmtId="38" fontId="62" fillId="0" borderId="9" xfId="6" applyFont="1" applyBorder="1" applyAlignment="1" applyProtection="1">
      <alignment horizontal="right" vertical="center" shrinkToFit="1"/>
      <protection locked="0"/>
    </xf>
    <xf numFmtId="38" fontId="62" fillId="0" borderId="137" xfId="6" applyFont="1" applyBorder="1" applyAlignment="1" applyProtection="1">
      <alignment horizontal="right" vertical="center" shrinkToFit="1"/>
      <protection locked="0"/>
    </xf>
    <xf numFmtId="0" fontId="61" fillId="0" borderId="27" xfId="5" applyFont="1" applyBorder="1" applyAlignment="1" applyProtection="1">
      <alignment horizontal="center" vertical="center"/>
      <protection locked="0"/>
    </xf>
    <xf numFmtId="0" fontId="61" fillId="0" borderId="138" xfId="5" applyFont="1" applyBorder="1" applyProtection="1">
      <alignment vertical="center"/>
      <protection locked="0"/>
    </xf>
    <xf numFmtId="0" fontId="62" fillId="0" borderId="138" xfId="5" applyFont="1" applyBorder="1" applyAlignment="1" applyProtection="1">
      <alignment vertical="center" shrinkToFit="1"/>
      <protection locked="0"/>
    </xf>
    <xf numFmtId="0" fontId="62" fillId="0" borderId="139" xfId="5" applyFont="1" applyBorder="1" applyAlignment="1" applyProtection="1">
      <alignment vertical="center" shrinkToFit="1"/>
      <protection locked="0"/>
    </xf>
    <xf numFmtId="38" fontId="62" fillId="0" borderId="28" xfId="6" applyFont="1" applyBorder="1" applyAlignment="1" applyProtection="1">
      <alignment vertical="center" shrinkToFit="1"/>
      <protection locked="0"/>
    </xf>
    <xf numFmtId="49" fontId="62" fillId="0" borderId="140" xfId="5" applyNumberFormat="1" applyFont="1" applyBorder="1" applyAlignment="1" applyProtection="1">
      <alignment horizontal="center" vertical="center" shrinkToFit="1"/>
      <protection locked="0"/>
    </xf>
    <xf numFmtId="38" fontId="62" fillId="0" borderId="28" xfId="6" applyFont="1" applyBorder="1" applyAlignment="1" applyProtection="1">
      <alignment horizontal="right" vertical="center" shrinkToFit="1"/>
      <protection locked="0"/>
    </xf>
    <xf numFmtId="38" fontId="62" fillId="0" borderId="138" xfId="6" applyFont="1" applyBorder="1" applyAlignment="1" applyProtection="1">
      <alignment horizontal="right" vertical="center" shrinkToFit="1"/>
      <protection locked="0"/>
    </xf>
    <xf numFmtId="38" fontId="62" fillId="0" borderId="29" xfId="6" applyFont="1" applyBorder="1" applyAlignment="1" applyProtection="1">
      <alignment horizontal="right" vertical="center" shrinkToFit="1"/>
      <protection locked="0"/>
    </xf>
    <xf numFmtId="0" fontId="17" fillId="0" borderId="3" xfId="5" applyFont="1" applyBorder="1" applyProtection="1">
      <alignment vertical="center"/>
      <protection locked="0"/>
    </xf>
    <xf numFmtId="49" fontId="17" fillId="0" borderId="141" xfId="5" applyNumberFormat="1" applyFont="1" applyBorder="1" applyProtection="1">
      <alignment vertical="center"/>
      <protection locked="0"/>
    </xf>
    <xf numFmtId="0" fontId="62" fillId="0" borderId="141" xfId="5" applyFont="1" applyBorder="1" applyAlignment="1" applyProtection="1">
      <alignment horizontal="center" vertical="center" shrinkToFit="1"/>
      <protection locked="0"/>
    </xf>
    <xf numFmtId="0" fontId="62" fillId="0" borderId="142" xfId="5" applyFont="1" applyBorder="1" applyAlignment="1" applyProtection="1">
      <alignment vertical="center" shrinkToFit="1"/>
      <protection locked="0"/>
    </xf>
    <xf numFmtId="38" fontId="62" fillId="0" borderId="3" xfId="6" applyFont="1" applyBorder="1" applyAlignment="1" applyProtection="1">
      <alignment vertical="center" shrinkToFit="1"/>
      <protection locked="0"/>
    </xf>
    <xf numFmtId="49" fontId="62" fillId="0" borderId="38" xfId="5" applyNumberFormat="1" applyFont="1" applyBorder="1" applyAlignment="1" applyProtection="1">
      <alignment horizontal="center" vertical="center" shrinkToFit="1"/>
      <protection locked="0"/>
    </xf>
    <xf numFmtId="38" fontId="62" fillId="0" borderId="141" xfId="6" applyFont="1" applyBorder="1" applyAlignment="1" applyProtection="1">
      <alignment horizontal="right" vertical="center" shrinkToFit="1"/>
      <protection locked="0"/>
    </xf>
    <xf numFmtId="38" fontId="62" fillId="0" borderId="3" xfId="6" applyFont="1" applyBorder="1" applyAlignment="1" applyProtection="1">
      <alignment horizontal="right" vertical="center" shrinkToFit="1"/>
      <protection locked="0"/>
    </xf>
    <xf numFmtId="38" fontId="62" fillId="0" borderId="4" xfId="6" applyFont="1" applyBorder="1" applyAlignment="1" applyProtection="1">
      <alignment horizontal="right" vertical="center" shrinkToFit="1"/>
      <protection locked="0"/>
    </xf>
    <xf numFmtId="0" fontId="17" fillId="0" borderId="25" xfId="5" applyFont="1" applyBorder="1" applyProtection="1">
      <alignment vertical="center"/>
      <protection locked="0"/>
    </xf>
    <xf numFmtId="49" fontId="17" fillId="0" borderId="136" xfId="5" applyNumberFormat="1" applyFont="1" applyBorder="1" applyProtection="1">
      <alignment vertical="center"/>
      <protection locked="0"/>
    </xf>
    <xf numFmtId="0" fontId="62" fillId="0" borderId="136" xfId="5" applyFont="1" applyBorder="1" applyAlignment="1" applyProtection="1">
      <alignment horizontal="center" vertical="center" shrinkToFit="1"/>
      <protection locked="0"/>
    </xf>
    <xf numFmtId="0" fontId="62" fillId="0" borderId="143" xfId="5" applyFont="1" applyBorder="1" applyAlignment="1" applyProtection="1">
      <alignment vertical="center" shrinkToFit="1"/>
      <protection locked="0"/>
    </xf>
    <xf numFmtId="0" fontId="17" fillId="0" borderId="28" xfId="5" applyFont="1" applyBorder="1" applyProtection="1">
      <alignment vertical="center"/>
      <protection locked="0"/>
    </xf>
    <xf numFmtId="49" fontId="17" fillId="0" borderId="138" xfId="5" applyNumberFormat="1" applyFont="1" applyBorder="1" applyProtection="1">
      <alignment vertical="center"/>
      <protection locked="0"/>
    </xf>
    <xf numFmtId="0" fontId="62" fillId="0" borderId="138" xfId="5" applyFont="1" applyBorder="1" applyAlignment="1" applyProtection="1">
      <alignment horizontal="center" vertical="center" shrinkToFit="1"/>
      <protection locked="0"/>
    </xf>
    <xf numFmtId="49" fontId="62" fillId="0" borderId="48" xfId="5" applyNumberFormat="1" applyFont="1" applyBorder="1" applyAlignment="1" applyProtection="1">
      <alignment horizontal="center" vertical="center" shrinkToFit="1"/>
      <protection locked="0"/>
    </xf>
    <xf numFmtId="0" fontId="61" fillId="0" borderId="144" xfId="5" applyFont="1" applyBorder="1" applyAlignment="1" applyProtection="1">
      <alignment horizontal="center" vertical="center"/>
      <protection locked="0"/>
    </xf>
    <xf numFmtId="0" fontId="0" fillId="0" borderId="30" xfId="5" applyFont="1" applyBorder="1" applyProtection="1">
      <alignment vertical="center"/>
      <protection locked="0"/>
    </xf>
    <xf numFmtId="49" fontId="17" fillId="0" borderId="135" xfId="5" applyNumberFormat="1" applyFont="1" applyBorder="1" applyProtection="1">
      <alignment vertical="center"/>
      <protection locked="0"/>
    </xf>
    <xf numFmtId="0" fontId="62" fillId="0" borderId="135" xfId="5" applyFont="1" applyBorder="1" applyAlignment="1" applyProtection="1">
      <alignment horizontal="center" vertical="center" shrinkToFit="1"/>
      <protection locked="0"/>
    </xf>
    <xf numFmtId="0" fontId="62" fillId="0" borderId="145" xfId="5" applyFont="1" applyBorder="1" applyAlignment="1" applyProtection="1">
      <alignment vertical="center" shrinkToFit="1"/>
      <protection locked="0"/>
    </xf>
    <xf numFmtId="38" fontId="62" fillId="0" borderId="30" xfId="6" applyFont="1" applyBorder="1" applyAlignment="1" applyProtection="1">
      <alignment vertical="center" shrinkToFit="1"/>
      <protection locked="0"/>
    </xf>
    <xf numFmtId="49" fontId="62" fillId="0" borderId="24" xfId="5" applyNumberFormat="1" applyFont="1" applyBorder="1" applyAlignment="1" applyProtection="1">
      <alignment horizontal="center" vertical="center" shrinkToFit="1"/>
      <protection locked="0"/>
    </xf>
    <xf numFmtId="0" fontId="61" fillId="0" borderId="146" xfId="5" applyFont="1" applyBorder="1" applyAlignment="1" applyProtection="1">
      <alignment horizontal="center" vertical="center"/>
      <protection locked="0"/>
    </xf>
    <xf numFmtId="0" fontId="0" fillId="0" borderId="25" xfId="5" applyFont="1" applyBorder="1" applyProtection="1">
      <alignment vertical="center"/>
      <protection locked="0"/>
    </xf>
    <xf numFmtId="0" fontId="61" fillId="0" borderId="28" xfId="5" applyFont="1" applyBorder="1" applyProtection="1">
      <alignment vertical="center"/>
      <protection locked="0"/>
    </xf>
    <xf numFmtId="0" fontId="62" fillId="0" borderId="28" xfId="5" applyFont="1" applyBorder="1" applyAlignment="1" applyProtection="1">
      <alignment vertical="center" shrinkToFit="1"/>
      <protection locked="0"/>
    </xf>
    <xf numFmtId="49" fontId="62" fillId="0" borderId="28" xfId="5" applyNumberFormat="1" applyFont="1" applyBorder="1" applyAlignment="1" applyProtection="1">
      <alignment horizontal="center" vertical="center" shrinkToFit="1"/>
      <protection locked="0"/>
    </xf>
    <xf numFmtId="38" fontId="62" fillId="6" borderId="28" xfId="6" applyFont="1" applyFill="1" applyBorder="1" applyAlignment="1" applyProtection="1">
      <alignment vertical="center" shrinkToFit="1"/>
      <protection locked="0"/>
    </xf>
    <xf numFmtId="49" fontId="62" fillId="6" borderId="28" xfId="5" applyNumberFormat="1" applyFont="1" applyFill="1" applyBorder="1" applyAlignment="1" applyProtection="1">
      <alignment horizontal="center" vertical="center" shrinkToFit="1"/>
      <protection locked="0"/>
    </xf>
    <xf numFmtId="38" fontId="62" fillId="6" borderId="28" xfId="6" applyFont="1" applyFill="1" applyBorder="1" applyAlignment="1" applyProtection="1">
      <alignment horizontal="right" vertical="center" shrinkToFit="1"/>
      <protection locked="0"/>
    </xf>
    <xf numFmtId="38" fontId="62" fillId="6" borderId="29" xfId="6" applyFont="1" applyFill="1" applyBorder="1" applyAlignment="1" applyProtection="1">
      <alignment horizontal="right" vertical="center" shrinkToFit="1"/>
      <protection locked="0"/>
    </xf>
    <xf numFmtId="38" fontId="0" fillId="0" borderId="0" xfId="6" applyFont="1" applyBorder="1" applyAlignment="1" applyProtection="1">
      <alignment horizontal="right" vertical="center" shrinkToFit="1"/>
      <protection locked="0"/>
    </xf>
    <xf numFmtId="38" fontId="62" fillId="7" borderId="62" xfId="6" applyFont="1" applyFill="1" applyBorder="1" applyAlignment="1" applyProtection="1">
      <alignment vertical="center" shrinkToFit="1"/>
      <protection locked="0"/>
    </xf>
    <xf numFmtId="49" fontId="62" fillId="7" borderId="57" xfId="5" applyNumberFormat="1" applyFont="1" applyFill="1" applyBorder="1" applyAlignment="1" applyProtection="1">
      <alignment horizontal="center" vertical="center" shrinkToFit="1"/>
      <protection locked="0"/>
    </xf>
    <xf numFmtId="38" fontId="62" fillId="7" borderId="62" xfId="6" applyFont="1" applyFill="1" applyBorder="1" applyAlignment="1" applyProtection="1">
      <alignment horizontal="right" vertical="center" shrinkToFit="1"/>
      <protection locked="0"/>
    </xf>
    <xf numFmtId="38" fontId="62" fillId="4" borderId="62" xfId="6" applyFont="1" applyFill="1" applyBorder="1" applyAlignment="1" applyProtection="1">
      <alignment horizontal="right" vertical="center" shrinkToFit="1"/>
      <protection locked="0"/>
    </xf>
    <xf numFmtId="38" fontId="62" fillId="7" borderId="63" xfId="6" applyFont="1" applyFill="1" applyBorder="1" applyAlignment="1" applyProtection="1">
      <alignment horizontal="right" vertical="center" shrinkToFit="1"/>
      <protection locked="0"/>
    </xf>
    <xf numFmtId="49" fontId="62" fillId="7" borderId="62" xfId="5" applyNumberFormat="1" applyFont="1" applyFill="1" applyBorder="1" applyAlignment="1" applyProtection="1">
      <alignment horizontal="center" vertical="center" shrinkToFit="1"/>
      <protection locked="0"/>
    </xf>
    <xf numFmtId="0" fontId="1" fillId="0" borderId="0" xfId="5" applyAlignment="1" applyProtection="1">
      <alignment vertical="center" shrinkToFit="1"/>
      <protection locked="0"/>
    </xf>
    <xf numFmtId="0" fontId="1" fillId="0" borderId="0" xfId="7" applyAlignment="1" applyProtection="1">
      <alignment vertical="center" shrinkToFit="1"/>
      <protection locked="0"/>
    </xf>
    <xf numFmtId="0" fontId="17" fillId="0" borderId="0" xfId="5" applyFont="1" applyAlignment="1" applyProtection="1">
      <alignment horizontal="center" vertical="center"/>
      <protection locked="0"/>
    </xf>
    <xf numFmtId="0" fontId="17" fillId="0" borderId="0" xfId="5" applyFont="1" applyProtection="1">
      <alignment vertical="center"/>
      <protection locked="0"/>
    </xf>
    <xf numFmtId="0" fontId="62" fillId="0" borderId="0" xfId="5" applyFont="1" applyAlignment="1" applyProtection="1">
      <alignment horizontal="center" vertical="center" shrinkToFit="1"/>
      <protection locked="0"/>
    </xf>
    <xf numFmtId="0" fontId="62" fillId="0" borderId="0" xfId="5" applyFont="1" applyAlignment="1" applyProtection="1">
      <alignment vertical="center" shrinkToFit="1"/>
      <protection locked="0"/>
    </xf>
    <xf numFmtId="38" fontId="62" fillId="0" borderId="0" xfId="6" applyFont="1" applyAlignment="1" applyProtection="1">
      <alignment vertical="center" shrinkToFit="1"/>
      <protection locked="0"/>
    </xf>
    <xf numFmtId="49" fontId="62" fillId="0" borderId="0" xfId="5" applyNumberFormat="1" applyFont="1" applyAlignment="1" applyProtection="1">
      <alignment horizontal="center" vertical="center" shrinkToFit="1"/>
      <protection locked="0"/>
    </xf>
    <xf numFmtId="38" fontId="62" fillId="0" borderId="0" xfId="6" applyFont="1" applyAlignment="1" applyProtection="1">
      <alignment horizontal="right" vertical="center" shrinkToFit="1"/>
      <protection locked="0"/>
    </xf>
    <xf numFmtId="38" fontId="65" fillId="0" borderId="17" xfId="6" applyFont="1" applyBorder="1" applyAlignment="1" applyProtection="1">
      <alignment horizontal="right" vertical="center" shrinkToFit="1"/>
      <protection locked="0"/>
    </xf>
    <xf numFmtId="38" fontId="17" fillId="0" borderId="17" xfId="6" applyFont="1" applyBorder="1" applyAlignment="1" applyProtection="1">
      <alignment horizontal="right" vertical="center" shrinkToFit="1"/>
      <protection locked="0"/>
    </xf>
    <xf numFmtId="38" fontId="65" fillId="0" borderId="17" xfId="8" applyFont="1" applyBorder="1" applyAlignment="1" applyProtection="1">
      <alignment horizontal="right" vertical="center" shrinkToFit="1"/>
      <protection locked="0"/>
    </xf>
    <xf numFmtId="38" fontId="62" fillId="4" borderId="30" xfId="8" applyFont="1" applyFill="1" applyBorder="1" applyAlignment="1" applyProtection="1">
      <alignment horizontal="right" vertical="center" shrinkToFit="1"/>
      <protection locked="0"/>
    </xf>
    <xf numFmtId="38" fontId="17" fillId="0" borderId="30" xfId="8" applyFont="1" applyBorder="1" applyAlignment="1" applyProtection="1">
      <alignment horizontal="right" vertical="center" shrinkToFit="1"/>
      <protection locked="0"/>
    </xf>
    <xf numFmtId="38" fontId="62" fillId="0" borderId="30" xfId="8" applyFont="1" applyBorder="1" applyAlignment="1" applyProtection="1">
      <alignment horizontal="right" vertical="center"/>
      <protection locked="0"/>
    </xf>
    <xf numFmtId="0" fontId="1" fillId="0" borderId="0" xfId="5" applyAlignment="1" applyProtection="1">
      <alignment horizontal="center" vertical="center" shrinkToFit="1"/>
      <protection locked="0"/>
    </xf>
    <xf numFmtId="38" fontId="0" fillId="0" borderId="0" xfId="6" applyFont="1" applyAlignment="1" applyProtection="1">
      <alignment vertical="center" shrinkToFit="1"/>
      <protection locked="0"/>
    </xf>
    <xf numFmtId="49" fontId="1" fillId="0" borderId="0" xfId="5" applyNumberFormat="1" applyAlignment="1" applyProtection="1">
      <alignment horizontal="center" vertical="center" shrinkToFit="1"/>
      <protection locked="0"/>
    </xf>
    <xf numFmtId="38" fontId="0" fillId="0" borderId="0" xfId="6" applyFont="1" applyAlignment="1" applyProtection="1">
      <alignment horizontal="right" vertical="center" shrinkToFit="1"/>
      <protection locked="0"/>
    </xf>
    <xf numFmtId="38" fontId="62" fillId="0" borderId="25" xfId="8" applyFont="1" applyBorder="1" applyAlignment="1" applyProtection="1">
      <alignment horizontal="right" vertical="center" shrinkToFit="1"/>
      <protection locked="0"/>
    </xf>
    <xf numFmtId="0" fontId="59" fillId="0" borderId="0" xfId="5" applyFont="1" applyProtection="1">
      <alignment vertical="center"/>
      <protection locked="0"/>
    </xf>
    <xf numFmtId="38" fontId="0" fillId="0" borderId="0" xfId="6" applyFont="1" applyProtection="1">
      <alignment vertical="center"/>
      <protection locked="0"/>
    </xf>
    <xf numFmtId="38" fontId="0" fillId="0" borderId="0" xfId="6" applyFont="1" applyAlignment="1" applyProtection="1">
      <alignment horizontal="right" vertical="center"/>
      <protection locked="0"/>
    </xf>
    <xf numFmtId="0" fontId="1" fillId="0" borderId="0" xfId="9">
      <alignment vertical="center"/>
    </xf>
    <xf numFmtId="0" fontId="1" fillId="0" borderId="0" xfId="9" applyAlignment="1">
      <alignment horizontal="center" vertical="center"/>
    </xf>
    <xf numFmtId="38" fontId="0" fillId="0" borderId="0" xfId="10" applyFont="1" applyAlignment="1">
      <alignment horizontal="center" vertical="center"/>
    </xf>
    <xf numFmtId="38" fontId="0" fillId="0" borderId="0" xfId="10" applyFont="1" applyAlignment="1">
      <alignment horizontal="center" vertical="center" shrinkToFit="1"/>
    </xf>
    <xf numFmtId="0" fontId="53" fillId="0" borderId="0" xfId="9" applyFont="1" applyAlignment="1">
      <alignment horizontal="center" vertical="center"/>
    </xf>
    <xf numFmtId="0" fontId="54" fillId="0" borderId="0" xfId="9" applyFont="1" applyAlignment="1">
      <alignment horizontal="left" vertical="center"/>
    </xf>
    <xf numFmtId="38" fontId="17" fillId="0" borderId="0" xfId="10" applyFont="1" applyBorder="1" applyAlignment="1">
      <alignment horizontal="center" vertical="center" shrinkToFit="1"/>
    </xf>
    <xf numFmtId="38" fontId="17" fillId="0" borderId="0" xfId="10" applyFont="1" applyBorder="1" applyAlignment="1">
      <alignment vertical="center" shrinkToFit="1"/>
    </xf>
    <xf numFmtId="38" fontId="0" fillId="0" borderId="25" xfId="10" applyFont="1" applyBorder="1" applyAlignment="1">
      <alignment horizontal="center" vertical="center" shrinkToFit="1"/>
    </xf>
    <xf numFmtId="0" fontId="55" fillId="0" borderId="0" xfId="9" applyFont="1" applyAlignment="1">
      <alignment horizontal="left" vertical="center"/>
    </xf>
    <xf numFmtId="38" fontId="0" fillId="0" borderId="23" xfId="10" applyFont="1" applyBorder="1" applyAlignment="1">
      <alignment horizontal="center" vertical="center" shrinkToFit="1"/>
    </xf>
    <xf numFmtId="0" fontId="58" fillId="0" borderId="0" xfId="9" applyFont="1" applyAlignment="1">
      <alignment horizontal="center" vertical="center"/>
    </xf>
    <xf numFmtId="0" fontId="7" fillId="5" borderId="25" xfId="10" applyNumberFormat="1" applyFont="1" applyFill="1" applyBorder="1" applyAlignment="1">
      <alignment horizontal="center" vertical="center" shrinkToFit="1"/>
    </xf>
    <xf numFmtId="0" fontId="7" fillId="0" borderId="0" xfId="9" applyFont="1" applyAlignment="1">
      <alignment horizontal="center" vertical="center"/>
    </xf>
    <xf numFmtId="0" fontId="7" fillId="5" borderId="25" xfId="10" applyNumberFormat="1" applyFont="1" applyFill="1" applyBorder="1" applyAlignment="1">
      <alignment horizontal="center" vertical="center" wrapText="1" shrinkToFit="1"/>
    </xf>
    <xf numFmtId="38" fontId="62" fillId="0" borderId="41" xfId="3" applyFont="1" applyBorder="1">
      <alignment vertical="center"/>
    </xf>
    <xf numFmtId="38" fontId="62" fillId="0" borderId="25" xfId="10" applyFont="1" applyBorder="1">
      <alignment vertical="center"/>
    </xf>
    <xf numFmtId="0" fontId="62" fillId="0" borderId="20" xfId="9" applyFont="1" applyBorder="1" applyAlignment="1">
      <alignment horizontal="center" vertical="center"/>
    </xf>
    <xf numFmtId="38" fontId="62" fillId="0" borderId="25" xfId="10" applyFont="1" applyBorder="1" applyAlignment="1">
      <alignment horizontal="right" vertical="center" shrinkToFit="1"/>
    </xf>
    <xf numFmtId="38" fontId="62" fillId="0" borderId="136" xfId="10" applyFont="1" applyBorder="1" applyAlignment="1">
      <alignment horizontal="right" vertical="center" shrinkToFit="1"/>
    </xf>
    <xf numFmtId="38" fontId="62" fillId="0" borderId="25" xfId="10" applyFont="1" applyBorder="1" applyAlignment="1">
      <alignment horizontal="right" vertical="center"/>
    </xf>
    <xf numFmtId="0" fontId="63" fillId="0" borderId="25" xfId="9" applyFont="1" applyBorder="1" applyAlignment="1">
      <alignment horizontal="center" vertical="center"/>
    </xf>
    <xf numFmtId="0" fontId="61" fillId="0" borderId="25" xfId="9" applyFont="1" applyBorder="1" applyAlignment="1">
      <alignment horizontal="center" vertical="center"/>
    </xf>
    <xf numFmtId="0" fontId="68" fillId="0" borderId="30" xfId="9" applyFont="1" applyBorder="1" applyAlignment="1">
      <alignment vertical="center" shrinkToFit="1"/>
    </xf>
    <xf numFmtId="0" fontId="68" fillId="0" borderId="30" xfId="9" applyFont="1" applyBorder="1" applyAlignment="1">
      <alignment horizontal="center" vertical="center" shrinkToFit="1"/>
    </xf>
    <xf numFmtId="38" fontId="69" fillId="0" borderId="30" xfId="10" applyFont="1" applyBorder="1" applyAlignment="1">
      <alignment horizontal="center" vertical="center"/>
    </xf>
    <xf numFmtId="38" fontId="69" fillId="0" borderId="41" xfId="10" applyFont="1" applyBorder="1">
      <alignment vertical="center"/>
    </xf>
    <xf numFmtId="38" fontId="69" fillId="0" borderId="25" xfId="10" applyFont="1" applyBorder="1">
      <alignment vertical="center"/>
    </xf>
    <xf numFmtId="0" fontId="69" fillId="0" borderId="20" xfId="9" applyFont="1" applyBorder="1" applyAlignment="1">
      <alignment horizontal="center" vertical="center"/>
    </xf>
    <xf numFmtId="38" fontId="69" fillId="0" borderId="25" xfId="10" applyFont="1" applyBorder="1" applyAlignment="1">
      <alignment horizontal="right" vertical="center" shrinkToFit="1"/>
    </xf>
    <xf numFmtId="38" fontId="69" fillId="0" borderId="136" xfId="10" applyFont="1" applyBorder="1" applyAlignment="1">
      <alignment horizontal="right" vertical="center" shrinkToFit="1"/>
    </xf>
    <xf numFmtId="38" fontId="69" fillId="0" borderId="25" xfId="10" applyFont="1" applyBorder="1" applyAlignment="1">
      <alignment horizontal="right" vertical="center"/>
    </xf>
    <xf numFmtId="0" fontId="53" fillId="0" borderId="20" xfId="9" applyFont="1" applyBorder="1" applyAlignment="1">
      <alignment horizontal="center" vertical="center"/>
    </xf>
    <xf numFmtId="0" fontId="53" fillId="0" borderId="25" xfId="9" applyFont="1" applyBorder="1" applyAlignment="1">
      <alignment horizontal="center" vertical="center"/>
    </xf>
    <xf numFmtId="0" fontId="68" fillId="0" borderId="25" xfId="9" applyFont="1" applyBorder="1" applyAlignment="1">
      <alignment vertical="center" shrinkToFit="1"/>
    </xf>
    <xf numFmtId="0" fontId="68" fillId="0" borderId="25" xfId="9" applyFont="1" applyBorder="1" applyAlignment="1">
      <alignment horizontal="center" vertical="center" shrinkToFit="1"/>
    </xf>
    <xf numFmtId="38" fontId="69" fillId="0" borderId="25" xfId="10" applyFont="1" applyBorder="1" applyAlignment="1">
      <alignment horizontal="center" vertical="center"/>
    </xf>
    <xf numFmtId="38" fontId="69" fillId="0" borderId="18" xfId="10" applyFont="1" applyBorder="1">
      <alignment vertical="center"/>
    </xf>
    <xf numFmtId="38" fontId="0" fillId="0" borderId="0" xfId="10" applyFont="1" applyAlignment="1">
      <alignment horizontal="right" vertical="center" shrinkToFit="1"/>
    </xf>
    <xf numFmtId="0" fontId="61" fillId="0" borderId="28" xfId="9" applyFont="1" applyBorder="1" applyAlignment="1">
      <alignment horizontal="center" vertical="center"/>
    </xf>
    <xf numFmtId="0" fontId="67" fillId="0" borderId="138" xfId="9" applyFont="1" applyBorder="1">
      <alignment vertical="center"/>
    </xf>
    <xf numFmtId="0" fontId="69" fillId="0" borderId="138" xfId="9" applyFont="1" applyBorder="1">
      <alignment vertical="center"/>
    </xf>
    <xf numFmtId="0" fontId="69" fillId="0" borderId="139" xfId="9" applyFont="1" applyBorder="1">
      <alignment vertical="center"/>
    </xf>
    <xf numFmtId="38" fontId="69" fillId="0" borderId="28" xfId="10" applyFont="1" applyBorder="1">
      <alignment vertical="center"/>
    </xf>
    <xf numFmtId="0" fontId="69" fillId="0" borderId="140" xfId="9" applyFont="1" applyBorder="1" applyAlignment="1">
      <alignment horizontal="center" vertical="center"/>
    </xf>
    <xf numFmtId="38" fontId="69" fillId="0" borderId="28" xfId="10" applyFont="1" applyBorder="1" applyAlignment="1">
      <alignment horizontal="right" vertical="center" shrinkToFit="1"/>
    </xf>
    <xf numFmtId="38" fontId="69" fillId="0" borderId="138" xfId="10" applyFont="1" applyBorder="1" applyAlignment="1">
      <alignment horizontal="right" vertical="center" shrinkToFit="1"/>
    </xf>
    <xf numFmtId="38" fontId="69" fillId="0" borderId="28" xfId="10" applyFont="1" applyBorder="1" applyAlignment="1">
      <alignment horizontal="right" vertical="center"/>
    </xf>
    <xf numFmtId="0" fontId="68" fillId="0" borderId="3" xfId="9" applyFont="1" applyBorder="1">
      <alignment vertical="center"/>
    </xf>
    <xf numFmtId="49" fontId="68" fillId="0" borderId="141" xfId="9" applyNumberFormat="1" applyFont="1" applyBorder="1">
      <alignment vertical="center"/>
    </xf>
    <xf numFmtId="0" fontId="69" fillId="0" borderId="141" xfId="9" applyFont="1" applyBorder="1" applyAlignment="1">
      <alignment horizontal="center" vertical="center"/>
    </xf>
    <xf numFmtId="0" fontId="69" fillId="0" borderId="142" xfId="9" applyFont="1" applyBorder="1">
      <alignment vertical="center"/>
    </xf>
    <xf numFmtId="38" fontId="69" fillId="0" borderId="3" xfId="10" applyFont="1" applyBorder="1">
      <alignment vertical="center"/>
    </xf>
    <xf numFmtId="0" fontId="69" fillId="0" borderId="38" xfId="9" applyFont="1" applyBorder="1" applyAlignment="1">
      <alignment horizontal="center" vertical="center"/>
    </xf>
    <xf numFmtId="38" fontId="62" fillId="0" borderId="141" xfId="10" applyFont="1" applyBorder="1" applyAlignment="1" applyProtection="1">
      <alignment horizontal="right" vertical="center" shrinkToFit="1"/>
      <protection locked="0"/>
    </xf>
    <xf numFmtId="38" fontId="69" fillId="0" borderId="3" xfId="10" applyFont="1" applyBorder="1" applyAlignment="1" applyProtection="1">
      <alignment horizontal="right" vertical="center" shrinkToFit="1"/>
      <protection locked="0"/>
    </xf>
    <xf numFmtId="0" fontId="68" fillId="0" borderId="25" xfId="9" applyFont="1" applyBorder="1">
      <alignment vertical="center"/>
    </xf>
    <xf numFmtId="49" fontId="68" fillId="0" borderId="136" xfId="9" applyNumberFormat="1" applyFont="1" applyBorder="1">
      <alignment vertical="center"/>
    </xf>
    <xf numFmtId="0" fontId="69" fillId="0" borderId="136" xfId="9" applyFont="1" applyBorder="1" applyAlignment="1">
      <alignment horizontal="center" vertical="center"/>
    </xf>
    <xf numFmtId="0" fontId="69" fillId="0" borderId="143" xfId="9" applyFont="1" applyBorder="1">
      <alignment vertical="center"/>
    </xf>
    <xf numFmtId="38" fontId="62" fillId="0" borderId="136" xfId="10" applyFont="1" applyBorder="1" applyAlignment="1" applyProtection="1">
      <alignment horizontal="right" vertical="center" shrinkToFit="1"/>
      <protection locked="0"/>
    </xf>
    <xf numFmtId="38" fontId="69" fillId="0" borderId="25" xfId="10" applyFont="1" applyBorder="1" applyAlignment="1" applyProtection="1">
      <alignment horizontal="right" vertical="center" shrinkToFit="1"/>
      <protection locked="0"/>
    </xf>
    <xf numFmtId="0" fontId="68" fillId="0" borderId="28" xfId="9" applyFont="1" applyBorder="1">
      <alignment vertical="center"/>
    </xf>
    <xf numFmtId="49" fontId="68" fillId="0" borderId="138" xfId="9" applyNumberFormat="1" applyFont="1" applyBorder="1">
      <alignment vertical="center"/>
    </xf>
    <xf numFmtId="0" fontId="69" fillId="0" borderId="138" xfId="9" applyFont="1" applyBorder="1" applyAlignment="1">
      <alignment horizontal="center" vertical="center"/>
    </xf>
    <xf numFmtId="0" fontId="69" fillId="0" borderId="48" xfId="9" applyFont="1" applyBorder="1" applyAlignment="1">
      <alignment horizontal="center" vertical="center"/>
    </xf>
    <xf numFmtId="38" fontId="62" fillId="0" borderId="138" xfId="10" applyFont="1" applyBorder="1" applyAlignment="1" applyProtection="1">
      <alignment horizontal="right" vertical="center" shrinkToFit="1"/>
      <protection locked="0"/>
    </xf>
    <xf numFmtId="38" fontId="69" fillId="0" borderId="28" xfId="10" applyFont="1" applyBorder="1" applyAlignment="1" applyProtection="1">
      <alignment horizontal="right" vertical="center" shrinkToFit="1"/>
      <protection locked="0"/>
    </xf>
    <xf numFmtId="0" fontId="61" fillId="0" borderId="135" xfId="9" applyFont="1" applyBorder="1" applyAlignment="1">
      <alignment horizontal="center" vertical="center"/>
    </xf>
    <xf numFmtId="0" fontId="68" fillId="0" borderId="30" xfId="9" applyFont="1" applyBorder="1">
      <alignment vertical="center"/>
    </xf>
    <xf numFmtId="49" fontId="68" fillId="0" borderId="135" xfId="9" applyNumberFormat="1" applyFont="1" applyBorder="1">
      <alignment vertical="center"/>
    </xf>
    <xf numFmtId="0" fontId="69" fillId="0" borderId="135" xfId="9" applyFont="1" applyBorder="1" applyAlignment="1">
      <alignment horizontal="center" vertical="center"/>
    </xf>
    <xf numFmtId="0" fontId="69" fillId="0" borderId="145" xfId="9" applyFont="1" applyBorder="1">
      <alignment vertical="center"/>
    </xf>
    <xf numFmtId="38" fontId="69" fillId="0" borderId="30" xfId="10" applyFont="1" applyBorder="1">
      <alignment vertical="center"/>
    </xf>
    <xf numFmtId="0" fontId="69" fillId="0" borderId="24" xfId="9" applyFont="1" applyBorder="1" applyAlignment="1">
      <alignment horizontal="center" vertical="center"/>
    </xf>
    <xf numFmtId="38" fontId="62" fillId="0" borderId="135" xfId="10" applyFont="1" applyBorder="1" applyAlignment="1" applyProtection="1">
      <alignment horizontal="right" vertical="center" shrinkToFit="1"/>
      <protection locked="0"/>
    </xf>
    <xf numFmtId="38" fontId="69" fillId="0" borderId="30" xfId="10" applyFont="1" applyBorder="1" applyAlignment="1" applyProtection="1">
      <alignment horizontal="right" vertical="center" shrinkToFit="1"/>
      <protection locked="0"/>
    </xf>
    <xf numFmtId="0" fontId="61" fillId="0" borderId="136" xfId="9" applyFont="1" applyBorder="1" applyAlignment="1">
      <alignment horizontal="center" vertical="center"/>
    </xf>
    <xf numFmtId="0" fontId="67" fillId="0" borderId="28" xfId="9" applyFont="1" applyBorder="1">
      <alignment vertical="center"/>
    </xf>
    <xf numFmtId="0" fontId="69" fillId="0" borderId="28" xfId="9" applyFont="1" applyBorder="1">
      <alignment vertical="center"/>
    </xf>
    <xf numFmtId="0" fontId="69" fillId="0" borderId="28" xfId="9" applyFont="1" applyBorder="1" applyAlignment="1">
      <alignment horizontal="center" vertical="center"/>
    </xf>
    <xf numFmtId="38" fontId="69" fillId="6" borderId="28" xfId="10" applyFont="1" applyFill="1" applyBorder="1">
      <alignment vertical="center"/>
    </xf>
    <xf numFmtId="0" fontId="69" fillId="6" borderId="28" xfId="9" applyFont="1" applyFill="1" applyBorder="1" applyAlignment="1">
      <alignment horizontal="center" vertical="center"/>
    </xf>
    <xf numFmtId="38" fontId="69" fillId="6" borderId="28" xfId="10" applyFont="1" applyFill="1" applyBorder="1" applyAlignment="1">
      <alignment horizontal="right" vertical="center" shrinkToFit="1"/>
    </xf>
    <xf numFmtId="0" fontId="13" fillId="0" borderId="25" xfId="9" applyFont="1" applyBorder="1" applyAlignment="1">
      <alignment horizontal="center" vertical="center" wrapText="1" shrinkToFit="1"/>
    </xf>
    <xf numFmtId="0" fontId="67" fillId="0" borderId="25" xfId="9" applyFont="1" applyBorder="1" applyAlignment="1">
      <alignment vertical="center" shrinkToFit="1"/>
    </xf>
    <xf numFmtId="0" fontId="67" fillId="0" borderId="25" xfId="9" applyFont="1" applyBorder="1" applyAlignment="1">
      <alignment horizontal="left" vertical="center"/>
    </xf>
    <xf numFmtId="38" fontId="69" fillId="0" borderId="18" xfId="3" applyFont="1" applyBorder="1">
      <alignment vertical="center"/>
    </xf>
    <xf numFmtId="0" fontId="67" fillId="0" borderId="9" xfId="9" applyFont="1" applyBorder="1">
      <alignment vertical="center"/>
    </xf>
    <xf numFmtId="49" fontId="67" fillId="0" borderId="9" xfId="9" applyNumberFormat="1" applyFont="1" applyBorder="1">
      <alignment vertical="center"/>
    </xf>
    <xf numFmtId="0" fontId="69" fillId="0" borderId="9" xfId="9" applyFont="1" applyBorder="1" applyAlignment="1">
      <alignment horizontal="center" vertical="center"/>
    </xf>
    <xf numFmtId="38" fontId="69" fillId="0" borderId="32" xfId="3" applyFont="1" applyBorder="1">
      <alignment vertical="center"/>
    </xf>
    <xf numFmtId="38" fontId="69" fillId="0" borderId="9" xfId="10" applyFont="1" applyBorder="1" applyAlignment="1">
      <alignment horizontal="right" vertical="center" shrinkToFit="1"/>
    </xf>
    <xf numFmtId="38" fontId="69" fillId="0" borderId="137" xfId="10" applyFont="1" applyBorder="1" applyAlignment="1">
      <alignment horizontal="right" vertical="center" shrinkToFit="1"/>
    </xf>
    <xf numFmtId="49" fontId="70" fillId="0" borderId="9" xfId="9" applyNumberFormat="1" applyFont="1" applyBorder="1" applyAlignment="1">
      <alignment vertical="center" wrapText="1"/>
    </xf>
    <xf numFmtId="0" fontId="61" fillId="3" borderId="28" xfId="9" applyFont="1" applyFill="1" applyBorder="1" applyAlignment="1">
      <alignment horizontal="center" vertical="center"/>
    </xf>
    <xf numFmtId="0" fontId="67" fillId="3" borderId="138" xfId="9" applyFont="1" applyFill="1" applyBorder="1">
      <alignment vertical="center"/>
    </xf>
    <xf numFmtId="0" fontId="69" fillId="3" borderId="138" xfId="9" applyFont="1" applyFill="1" applyBorder="1">
      <alignment vertical="center"/>
    </xf>
    <xf numFmtId="0" fontId="69" fillId="3" borderId="139" xfId="9" applyFont="1" applyFill="1" applyBorder="1">
      <alignment vertical="center"/>
    </xf>
    <xf numFmtId="38" fontId="69" fillId="3" borderId="28" xfId="10" applyFont="1" applyFill="1" applyBorder="1">
      <alignment vertical="center"/>
    </xf>
    <xf numFmtId="0" fontId="69" fillId="3" borderId="140" xfId="9" applyFont="1" applyFill="1" applyBorder="1" applyAlignment="1">
      <alignment horizontal="center" vertical="center"/>
    </xf>
    <xf numFmtId="38" fontId="69" fillId="3" borderId="28" xfId="10" applyFont="1" applyFill="1" applyBorder="1" applyAlignment="1">
      <alignment horizontal="right" vertical="center" shrinkToFit="1"/>
    </xf>
    <xf numFmtId="0" fontId="67" fillId="3" borderId="28" xfId="9" applyFont="1" applyFill="1" applyBorder="1">
      <alignment vertical="center"/>
    </xf>
    <xf numFmtId="0" fontId="69" fillId="3" borderId="28" xfId="9" applyFont="1" applyFill="1" applyBorder="1">
      <alignment vertical="center"/>
    </xf>
    <xf numFmtId="0" fontId="69" fillId="3" borderId="28" xfId="9" applyFont="1" applyFill="1" applyBorder="1" applyAlignment="1">
      <alignment horizontal="center" vertical="center"/>
    </xf>
    <xf numFmtId="38" fontId="62" fillId="3" borderId="138" xfId="10" applyFont="1" applyFill="1" applyBorder="1" applyAlignment="1" applyProtection="1">
      <alignment horizontal="right" vertical="center" shrinkToFit="1"/>
      <protection locked="0"/>
    </xf>
    <xf numFmtId="38" fontId="69" fillId="3" borderId="28" xfId="10" applyFont="1" applyFill="1" applyBorder="1" applyAlignment="1" applyProtection="1">
      <alignment horizontal="right" vertical="center" shrinkToFit="1"/>
      <protection locked="0"/>
    </xf>
    <xf numFmtId="0" fontId="69" fillId="7" borderId="62" xfId="9" applyFont="1" applyFill="1" applyBorder="1">
      <alignment vertical="center"/>
    </xf>
    <xf numFmtId="38" fontId="69" fillId="7" borderId="62" xfId="10" applyFont="1" applyFill="1" applyBorder="1">
      <alignment vertical="center"/>
    </xf>
    <xf numFmtId="0" fontId="69" fillId="7" borderId="57" xfId="9" applyFont="1" applyFill="1" applyBorder="1" applyAlignment="1">
      <alignment horizontal="center" vertical="center"/>
    </xf>
    <xf numFmtId="0" fontId="63" fillId="0" borderId="20" xfId="9" applyFont="1" applyBorder="1" applyAlignment="1">
      <alignment horizontal="center" vertical="center"/>
    </xf>
    <xf numFmtId="0" fontId="61" fillId="0" borderId="30" xfId="9" applyFont="1" applyBorder="1" applyAlignment="1">
      <alignment horizontal="left" vertical="center"/>
    </xf>
    <xf numFmtId="0" fontId="67" fillId="0" borderId="30" xfId="9" applyFont="1" applyBorder="1" applyAlignment="1">
      <alignment horizontal="centerContinuous" vertical="center" shrinkToFit="1"/>
    </xf>
    <xf numFmtId="0" fontId="67" fillId="0" borderId="30" xfId="9" applyFont="1" applyBorder="1" applyAlignment="1">
      <alignment horizontal="left" vertical="center"/>
    </xf>
    <xf numFmtId="38" fontId="69" fillId="0" borderId="41" xfId="3" applyFont="1" applyBorder="1">
      <alignment vertical="center"/>
    </xf>
    <xf numFmtId="38" fontId="69" fillId="0" borderId="30" xfId="10" applyFont="1" applyBorder="1" applyAlignment="1">
      <alignment horizontal="right" vertical="center" shrinkToFit="1"/>
    </xf>
    <xf numFmtId="38" fontId="69" fillId="0" borderId="135" xfId="10" applyFont="1" applyBorder="1" applyAlignment="1">
      <alignment horizontal="right" vertical="center" shrinkToFit="1"/>
    </xf>
    <xf numFmtId="38" fontId="69" fillId="0" borderId="30" xfId="10" applyFont="1" applyBorder="1" applyAlignment="1">
      <alignment horizontal="right" vertical="center"/>
    </xf>
    <xf numFmtId="0" fontId="71" fillId="0" borderId="30" xfId="9" applyFont="1" applyBorder="1">
      <alignment vertical="center"/>
    </xf>
    <xf numFmtId="0" fontId="71" fillId="0" borderId="25" xfId="9" applyFont="1" applyBorder="1">
      <alignment vertical="center"/>
    </xf>
    <xf numFmtId="0" fontId="69" fillId="7" borderId="28" xfId="9" applyFont="1" applyFill="1" applyBorder="1">
      <alignment vertical="center"/>
    </xf>
    <xf numFmtId="38" fontId="69" fillId="7" borderId="28" xfId="10" applyFont="1" applyFill="1" applyBorder="1">
      <alignment vertical="center"/>
    </xf>
    <xf numFmtId="0" fontId="69" fillId="7" borderId="28" xfId="9" applyFont="1" applyFill="1" applyBorder="1" applyAlignment="1">
      <alignment horizontal="center" vertical="center"/>
    </xf>
    <xf numFmtId="38" fontId="69" fillId="7" borderId="28" xfId="10" applyFont="1" applyFill="1" applyBorder="1" applyAlignment="1">
      <alignment horizontal="right" vertical="center" shrinkToFit="1"/>
    </xf>
    <xf numFmtId="38" fontId="69" fillId="0" borderId="30" xfId="10" applyFont="1" applyBorder="1" applyAlignment="1" applyProtection="1">
      <alignment vertical="center" shrinkToFit="1"/>
      <protection locked="0"/>
    </xf>
    <xf numFmtId="49" fontId="69" fillId="0" borderId="24" xfId="9" applyNumberFormat="1" applyFont="1" applyBorder="1" applyAlignment="1" applyProtection="1">
      <alignment horizontal="center" vertical="center" shrinkToFit="1"/>
      <protection locked="0"/>
    </xf>
    <xf numFmtId="38" fontId="69" fillId="0" borderId="135" xfId="10" applyFont="1" applyBorder="1" applyAlignment="1" applyProtection="1">
      <alignment horizontal="right" vertical="center" shrinkToFit="1"/>
      <protection locked="0"/>
    </xf>
    <xf numFmtId="38" fontId="69" fillId="0" borderId="31" xfId="10" applyFont="1" applyBorder="1" applyAlignment="1" applyProtection="1">
      <alignment horizontal="right" vertical="center" shrinkToFit="1"/>
      <protection locked="0"/>
    </xf>
    <xf numFmtId="0" fontId="63" fillId="0" borderId="20" xfId="9" applyFont="1" applyBorder="1" applyAlignment="1" applyProtection="1">
      <alignment horizontal="center" vertical="center"/>
      <protection locked="0"/>
    </xf>
    <xf numFmtId="0" fontId="63" fillId="0" borderId="25" xfId="9" applyFont="1" applyBorder="1" applyAlignment="1" applyProtection="1">
      <alignment horizontal="center" vertical="center"/>
      <protection locked="0"/>
    </xf>
    <xf numFmtId="0" fontId="1" fillId="0" borderId="0" xfId="9" applyProtection="1">
      <alignment vertical="center"/>
      <protection locked="0"/>
    </xf>
    <xf numFmtId="0" fontId="67" fillId="0" borderId="53" xfId="9" applyFont="1" applyBorder="1" applyAlignment="1" applyProtection="1">
      <alignment horizontal="center" vertical="center"/>
      <protection locked="0"/>
    </xf>
    <xf numFmtId="0" fontId="24" fillId="0" borderId="30" xfId="0" applyFont="1" applyBorder="1">
      <alignment vertical="center"/>
    </xf>
    <xf numFmtId="0" fontId="67" fillId="0" borderId="25" xfId="9" applyFont="1" applyBorder="1" applyAlignment="1" applyProtection="1">
      <alignment horizontal="left" vertical="center"/>
      <protection locked="0"/>
    </xf>
    <xf numFmtId="0" fontId="69" fillId="0" borderId="30" xfId="0" applyFont="1" applyBorder="1" applyAlignment="1">
      <alignment horizontal="right" vertical="center"/>
    </xf>
    <xf numFmtId="3" fontId="69" fillId="0" borderId="30" xfId="0" applyNumberFormat="1" applyFont="1" applyBorder="1" applyAlignment="1">
      <alignment horizontal="right" vertical="center" wrapText="1"/>
    </xf>
    <xf numFmtId="38" fontId="69" fillId="0" borderId="25" xfId="10" applyFont="1" applyBorder="1" applyAlignment="1" applyProtection="1">
      <alignment vertical="center" shrinkToFit="1"/>
      <protection locked="0"/>
    </xf>
    <xf numFmtId="49" fontId="69" fillId="0" borderId="20" xfId="9" applyNumberFormat="1" applyFont="1" applyBorder="1" applyAlignment="1" applyProtection="1">
      <alignment horizontal="center" vertical="center" shrinkToFit="1"/>
      <protection locked="0"/>
    </xf>
    <xf numFmtId="38" fontId="69" fillId="0" borderId="136" xfId="10" applyFont="1" applyBorder="1" applyAlignment="1" applyProtection="1">
      <alignment horizontal="right" vertical="center" shrinkToFit="1"/>
      <protection locked="0"/>
    </xf>
    <xf numFmtId="38" fontId="69" fillId="0" borderId="26" xfId="10" applyFont="1" applyBorder="1" applyAlignment="1" applyProtection="1">
      <alignment horizontal="right" vertical="center" shrinkToFit="1"/>
      <protection locked="0"/>
    </xf>
    <xf numFmtId="0" fontId="53" fillId="0" borderId="20" xfId="9" applyFont="1" applyBorder="1" applyAlignment="1" applyProtection="1">
      <alignment horizontal="center" vertical="center"/>
      <protection locked="0"/>
    </xf>
    <xf numFmtId="0" fontId="53" fillId="0" borderId="25" xfId="9" applyFont="1" applyBorder="1" applyAlignment="1" applyProtection="1">
      <alignment horizontal="center" vertical="center"/>
      <protection locked="0"/>
    </xf>
    <xf numFmtId="0" fontId="24" fillId="0" borderId="25" xfId="0" applyFont="1" applyBorder="1">
      <alignment vertical="center"/>
    </xf>
    <xf numFmtId="0" fontId="69" fillId="0" borderId="25" xfId="0" applyFont="1" applyBorder="1" applyAlignment="1">
      <alignment horizontal="right" vertical="center"/>
    </xf>
    <xf numFmtId="3" fontId="69" fillId="0" borderId="25" xfId="0" applyNumberFormat="1" applyFont="1" applyBorder="1" applyAlignment="1">
      <alignment horizontal="right" vertical="center" wrapText="1"/>
    </xf>
    <xf numFmtId="0" fontId="67" fillId="0" borderId="9" xfId="9" applyFont="1" applyBorder="1" applyAlignment="1" applyProtection="1">
      <alignment horizontal="left" vertical="center"/>
      <protection locked="0"/>
    </xf>
    <xf numFmtId="38" fontId="69" fillId="0" borderId="9" xfId="10" applyFont="1" applyBorder="1" applyAlignment="1" applyProtection="1">
      <alignment horizontal="right" vertical="center" shrinkToFit="1"/>
      <protection locked="0"/>
    </xf>
    <xf numFmtId="38" fontId="69" fillId="0" borderId="137" xfId="10" applyFont="1" applyBorder="1" applyAlignment="1" applyProtection="1">
      <alignment horizontal="right" vertical="center" shrinkToFit="1"/>
      <protection locked="0"/>
    </xf>
    <xf numFmtId="0" fontId="24" fillId="0" borderId="25" xfId="0" applyFont="1" applyBorder="1" applyAlignment="1">
      <alignment vertical="center" wrapText="1"/>
    </xf>
    <xf numFmtId="0" fontId="69" fillId="0" borderId="25" xfId="0" applyFont="1" applyBorder="1" applyAlignment="1">
      <alignment horizontal="right" vertical="center" wrapText="1"/>
    </xf>
    <xf numFmtId="0" fontId="67" fillId="0" borderId="27" xfId="9" applyFont="1" applyBorder="1" applyAlignment="1" applyProtection="1">
      <alignment horizontal="center" vertical="center"/>
      <protection locked="0"/>
    </xf>
    <xf numFmtId="0" fontId="67" fillId="0" borderId="138" xfId="9" applyFont="1" applyBorder="1" applyProtection="1">
      <alignment vertical="center"/>
      <protection locked="0"/>
    </xf>
    <xf numFmtId="0" fontId="69" fillId="0" borderId="138" xfId="9" applyFont="1" applyBorder="1" applyAlignment="1" applyProtection="1">
      <alignment vertical="center" shrinkToFit="1"/>
      <protection locked="0"/>
    </xf>
    <xf numFmtId="0" fontId="69" fillId="0" borderId="139" xfId="9" applyFont="1" applyBorder="1" applyAlignment="1" applyProtection="1">
      <alignment vertical="center" shrinkToFit="1"/>
      <protection locked="0"/>
    </xf>
    <xf numFmtId="38" fontId="69" fillId="0" borderId="28" xfId="10" applyFont="1" applyBorder="1" applyAlignment="1" applyProtection="1">
      <alignment vertical="center" shrinkToFit="1"/>
      <protection locked="0"/>
    </xf>
    <xf numFmtId="49" fontId="69" fillId="0" borderId="140" xfId="9" applyNumberFormat="1" applyFont="1" applyBorder="1" applyAlignment="1" applyProtection="1">
      <alignment vertical="center" shrinkToFit="1"/>
      <protection locked="0"/>
    </xf>
    <xf numFmtId="38" fontId="69" fillId="0" borderId="138" xfId="10" applyFont="1" applyBorder="1" applyAlignment="1" applyProtection="1">
      <alignment horizontal="right" vertical="center" shrinkToFit="1"/>
      <protection locked="0"/>
    </xf>
    <xf numFmtId="38" fontId="69" fillId="0" borderId="29" xfId="10" applyFont="1" applyBorder="1" applyAlignment="1" applyProtection="1">
      <alignment horizontal="right" vertical="center" shrinkToFit="1"/>
      <protection locked="0"/>
    </xf>
    <xf numFmtId="0" fontId="68" fillId="0" borderId="3" xfId="9" applyFont="1" applyBorder="1" applyProtection="1">
      <alignment vertical="center"/>
      <protection locked="0"/>
    </xf>
    <xf numFmtId="49" fontId="68" fillId="0" borderId="141" xfId="9" applyNumberFormat="1" applyFont="1" applyBorder="1" applyProtection="1">
      <alignment vertical="center"/>
      <protection locked="0"/>
    </xf>
    <xf numFmtId="0" fontId="69" fillId="0" borderId="141" xfId="9" applyFont="1" applyBorder="1" applyAlignment="1" applyProtection="1">
      <alignment horizontal="center" vertical="center" shrinkToFit="1"/>
      <protection locked="0"/>
    </xf>
    <xf numFmtId="0" fontId="69" fillId="0" borderId="142" xfId="9" applyFont="1" applyBorder="1" applyAlignment="1" applyProtection="1">
      <alignment vertical="center" shrinkToFit="1"/>
      <protection locked="0"/>
    </xf>
    <xf numFmtId="38" fontId="69" fillId="0" borderId="30" xfId="11" applyFont="1" applyBorder="1">
      <alignment vertical="center"/>
    </xf>
    <xf numFmtId="38" fontId="69" fillId="0" borderId="141" xfId="10" applyFont="1" applyBorder="1" applyAlignment="1" applyProtection="1">
      <alignment horizontal="right" vertical="center" shrinkToFit="1"/>
      <protection locked="0"/>
    </xf>
    <xf numFmtId="38" fontId="69" fillId="0" borderId="4" xfId="10" applyFont="1" applyBorder="1" applyAlignment="1" applyProtection="1">
      <alignment horizontal="right" vertical="center" shrinkToFit="1"/>
      <protection locked="0"/>
    </xf>
    <xf numFmtId="0" fontId="68" fillId="0" borderId="25" xfId="9" applyFont="1" applyBorder="1" applyProtection="1">
      <alignment vertical="center"/>
      <protection locked="0"/>
    </xf>
    <xf numFmtId="49" fontId="68" fillId="0" borderId="136" xfId="9" applyNumberFormat="1" applyFont="1" applyBorder="1" applyProtection="1">
      <alignment vertical="center"/>
      <protection locked="0"/>
    </xf>
    <xf numFmtId="0" fontId="69" fillId="0" borderId="136" xfId="9" applyFont="1" applyBorder="1" applyAlignment="1" applyProtection="1">
      <alignment horizontal="center" vertical="center" shrinkToFit="1"/>
      <protection locked="0"/>
    </xf>
    <xf numFmtId="0" fontId="69" fillId="0" borderId="143" xfId="9" applyFont="1" applyBorder="1" applyAlignment="1" applyProtection="1">
      <alignment vertical="center" shrinkToFit="1"/>
      <protection locked="0"/>
    </xf>
    <xf numFmtId="38" fontId="69" fillId="0" borderId="25" xfId="11" applyFont="1" applyBorder="1">
      <alignment vertical="center"/>
    </xf>
    <xf numFmtId="0" fontId="68" fillId="0" borderId="28" xfId="9" applyFont="1" applyBorder="1" applyProtection="1">
      <alignment vertical="center"/>
      <protection locked="0"/>
    </xf>
    <xf numFmtId="49" fontId="68" fillId="0" borderId="138" xfId="9" applyNumberFormat="1" applyFont="1" applyBorder="1" applyProtection="1">
      <alignment vertical="center"/>
      <protection locked="0"/>
    </xf>
    <xf numFmtId="0" fontId="69" fillId="0" borderId="138" xfId="9" applyFont="1" applyBorder="1" applyAlignment="1" applyProtection="1">
      <alignment horizontal="center" vertical="center" shrinkToFit="1"/>
      <protection locked="0"/>
    </xf>
    <xf numFmtId="38" fontId="69" fillId="0" borderId="28" xfId="11" applyFont="1" applyBorder="1">
      <alignment vertical="center"/>
    </xf>
    <xf numFmtId="0" fontId="67" fillId="0" borderId="28" xfId="9" applyFont="1" applyBorder="1" applyProtection="1">
      <alignment vertical="center"/>
      <protection locked="0"/>
    </xf>
    <xf numFmtId="0" fontId="69" fillId="0" borderId="28" xfId="9" applyFont="1" applyBorder="1" applyAlignment="1" applyProtection="1">
      <alignment vertical="center" shrinkToFit="1"/>
      <protection locked="0"/>
    </xf>
    <xf numFmtId="49" fontId="69" fillId="0" borderId="28" xfId="9" applyNumberFormat="1" applyFont="1" applyBorder="1" applyAlignment="1" applyProtection="1">
      <alignment vertical="center" shrinkToFit="1"/>
      <protection locked="0"/>
    </xf>
    <xf numFmtId="38" fontId="69" fillId="7" borderId="62" xfId="10" applyFont="1" applyFill="1" applyBorder="1" applyAlignment="1" applyProtection="1">
      <alignment vertical="center" shrinkToFit="1"/>
      <protection locked="0"/>
    </xf>
    <xf numFmtId="49" fontId="69" fillId="7" borderId="62" xfId="9" applyNumberFormat="1" applyFont="1" applyFill="1" applyBorder="1" applyAlignment="1" applyProtection="1">
      <alignment vertical="center" shrinkToFit="1"/>
      <protection locked="0"/>
    </xf>
    <xf numFmtId="38" fontId="69" fillId="7" borderId="62" xfId="10" applyFont="1" applyFill="1" applyBorder="1" applyAlignment="1" applyProtection="1">
      <alignment horizontal="right" vertical="center" shrinkToFit="1"/>
      <protection locked="0"/>
    </xf>
    <xf numFmtId="38" fontId="69" fillId="4" borderId="62" xfId="10" applyFont="1" applyFill="1" applyBorder="1" applyAlignment="1" applyProtection="1">
      <alignment horizontal="right" vertical="center" shrinkToFit="1"/>
      <protection locked="0"/>
    </xf>
    <xf numFmtId="38" fontId="69" fillId="7" borderId="63" xfId="10" applyFont="1" applyFill="1" applyBorder="1" applyAlignment="1" applyProtection="1">
      <alignment horizontal="right" vertical="center" shrinkToFit="1"/>
      <protection locked="0"/>
    </xf>
    <xf numFmtId="0" fontId="53" fillId="0" borderId="0" xfId="9" applyFont="1" applyAlignment="1" applyProtection="1">
      <alignment horizontal="center" vertical="center"/>
      <protection locked="0"/>
    </xf>
    <xf numFmtId="38" fontId="69" fillId="0" borderId="30" xfId="9" applyNumberFormat="1" applyFont="1" applyBorder="1" applyAlignment="1" applyProtection="1">
      <alignment vertical="center" shrinkToFit="1"/>
      <protection locked="0"/>
    </xf>
    <xf numFmtId="49" fontId="53" fillId="0" borderId="25" xfId="9" applyNumberFormat="1" applyFont="1" applyBorder="1" applyAlignment="1" applyProtection="1">
      <alignment horizontal="center" vertical="center" shrinkToFit="1"/>
      <protection locked="0"/>
    </xf>
    <xf numFmtId="38" fontId="69" fillId="4" borderId="30" xfId="10" applyFont="1" applyFill="1" applyBorder="1" applyAlignment="1" applyProtection="1">
      <alignment horizontal="right" vertical="center" shrinkToFit="1"/>
      <protection locked="0"/>
    </xf>
    <xf numFmtId="38" fontId="69" fillId="3" borderId="30" xfId="10" applyFont="1" applyFill="1" applyBorder="1" applyAlignment="1" applyProtection="1">
      <alignment horizontal="right" vertical="center" shrinkToFit="1"/>
      <protection locked="0"/>
    </xf>
    <xf numFmtId="0" fontId="17" fillId="0" borderId="0" xfId="9" applyFont="1" applyAlignment="1">
      <alignment horizontal="center" vertical="center"/>
    </xf>
    <xf numFmtId="0" fontId="17" fillId="0" borderId="0" xfId="9" applyFont="1">
      <alignment vertical="center"/>
    </xf>
    <xf numFmtId="0" fontId="62" fillId="0" borderId="0" xfId="9" applyFont="1" applyAlignment="1">
      <alignment horizontal="center" vertical="center"/>
    </xf>
    <xf numFmtId="0" fontId="62" fillId="0" borderId="0" xfId="9" applyFont="1">
      <alignment vertical="center"/>
    </xf>
    <xf numFmtId="38" fontId="62" fillId="0" borderId="0" xfId="10" applyFont="1">
      <alignment vertical="center"/>
    </xf>
    <xf numFmtId="38" fontId="62" fillId="0" borderId="0" xfId="10" applyFont="1" applyAlignment="1">
      <alignment horizontal="right" vertical="center" shrinkToFit="1"/>
    </xf>
    <xf numFmtId="38" fontId="65" fillId="0" borderId="42" xfId="10" applyFont="1" applyBorder="1" applyAlignment="1">
      <alignment horizontal="right" vertical="center" shrinkToFit="1"/>
    </xf>
    <xf numFmtId="38" fontId="17" fillId="0" borderId="42" xfId="10" applyFont="1" applyBorder="1" applyAlignment="1">
      <alignment horizontal="right" vertical="center" shrinkToFit="1"/>
    </xf>
    <xf numFmtId="38" fontId="65" fillId="0" borderId="42" xfId="12" applyFont="1" applyBorder="1" applyAlignment="1">
      <alignment horizontal="right" vertical="center" shrinkToFit="1"/>
    </xf>
    <xf numFmtId="38" fontId="69" fillId="3" borderId="25" xfId="12" applyFont="1" applyFill="1" applyBorder="1" applyAlignment="1">
      <alignment horizontal="right" vertical="center" shrinkToFit="1"/>
    </xf>
    <xf numFmtId="38" fontId="68" fillId="0" borderId="25" xfId="12" applyFont="1" applyBorder="1" applyAlignment="1">
      <alignment horizontal="right" vertical="center" shrinkToFit="1"/>
    </xf>
    <xf numFmtId="38" fontId="69" fillId="0" borderId="25" xfId="12" applyFont="1" applyBorder="1" applyAlignment="1">
      <alignment horizontal="right" vertical="center"/>
    </xf>
    <xf numFmtId="38" fontId="0" fillId="0" borderId="0" xfId="10" applyFont="1">
      <alignment vertical="center"/>
    </xf>
    <xf numFmtId="38" fontId="65" fillId="0" borderId="17" xfId="12" applyFont="1" applyBorder="1" applyAlignment="1">
      <alignment horizontal="right" vertical="center" shrinkToFit="1"/>
    </xf>
    <xf numFmtId="38" fontId="69" fillId="0" borderId="25" xfId="12" applyFont="1" applyBorder="1" applyAlignment="1">
      <alignment horizontal="right" vertical="center" shrinkToFit="1"/>
    </xf>
    <xf numFmtId="38" fontId="69" fillId="4" borderId="25" xfId="12" applyFont="1" applyFill="1" applyBorder="1" applyAlignment="1">
      <alignment horizontal="right" vertical="center" shrinkToFit="1"/>
    </xf>
    <xf numFmtId="0" fontId="59" fillId="0" borderId="0" xfId="9" applyFont="1">
      <alignment vertical="center"/>
    </xf>
    <xf numFmtId="38" fontId="0" fillId="0" borderId="0" xfId="10" applyFont="1" applyAlignment="1">
      <alignment horizontal="right" vertical="center"/>
    </xf>
    <xf numFmtId="0" fontId="17" fillId="0" borderId="0" xfId="0" applyFont="1">
      <alignment vertical="center"/>
    </xf>
    <xf numFmtId="0" fontId="61" fillId="0" borderId="0" xfId="13" applyFont="1">
      <alignment vertical="center"/>
    </xf>
    <xf numFmtId="0" fontId="63" fillId="0" borderId="0" xfId="13" applyFont="1">
      <alignment vertical="center"/>
    </xf>
    <xf numFmtId="0" fontId="7" fillId="0" borderId="0" xfId="13" applyFont="1" applyAlignment="1">
      <alignment vertical="center" shrinkToFit="1"/>
    </xf>
    <xf numFmtId="0" fontId="1" fillId="0" borderId="0" xfId="13">
      <alignment vertical="center"/>
    </xf>
    <xf numFmtId="0" fontId="17" fillId="0" borderId="0" xfId="0" applyFont="1" applyAlignment="1">
      <alignment horizontal="right" vertical="center" shrinkToFit="1"/>
    </xf>
    <xf numFmtId="0" fontId="1" fillId="0" borderId="0" xfId="13" applyAlignment="1">
      <alignment horizontal="center" vertical="center"/>
    </xf>
    <xf numFmtId="0" fontId="7" fillId="0" borderId="0" xfId="13" applyFont="1" applyAlignment="1">
      <alignment horizontal="center" vertical="center"/>
    </xf>
    <xf numFmtId="186" fontId="17" fillId="0" borderId="0" xfId="0" applyNumberFormat="1" applyFont="1" applyAlignment="1">
      <alignment horizontal="distributed" vertical="center"/>
    </xf>
    <xf numFmtId="38" fontId="74" fillId="0" borderId="0" xfId="14" applyFont="1" applyAlignment="1">
      <alignment vertical="center" wrapText="1"/>
    </xf>
    <xf numFmtId="0" fontId="7" fillId="0" borderId="0" xfId="13" applyFont="1">
      <alignment vertical="center"/>
    </xf>
    <xf numFmtId="187" fontId="7" fillId="0" borderId="0" xfId="13" applyNumberFormat="1" applyFont="1">
      <alignment vertical="center"/>
    </xf>
    <xf numFmtId="0" fontId="75" fillId="0" borderId="0" xfId="13" applyFont="1">
      <alignment vertical="center"/>
    </xf>
    <xf numFmtId="0" fontId="74" fillId="0" borderId="0" xfId="13" applyFont="1">
      <alignment vertical="center"/>
    </xf>
    <xf numFmtId="0" fontId="75" fillId="0" borderId="0" xfId="13" applyFont="1" applyAlignment="1">
      <alignment horizontal="center" vertical="center"/>
    </xf>
    <xf numFmtId="0" fontId="17" fillId="0" borderId="0" xfId="13" applyFont="1">
      <alignment vertical="center"/>
    </xf>
    <xf numFmtId="0" fontId="17" fillId="0" borderId="37" xfId="13" applyFont="1" applyBorder="1">
      <alignment vertical="center"/>
    </xf>
    <xf numFmtId="0" fontId="7" fillId="0" borderId="19" xfId="13" applyFont="1" applyBorder="1">
      <alignment vertical="center"/>
    </xf>
    <xf numFmtId="0" fontId="17" fillId="0" borderId="47" xfId="0" applyFont="1" applyBorder="1" applyAlignment="1">
      <alignment vertical="center" shrinkToFit="1"/>
    </xf>
    <xf numFmtId="0" fontId="17" fillId="0" borderId="0" xfId="0" applyFont="1" applyAlignment="1">
      <alignment horizontal="center" vertical="center" textRotation="255"/>
    </xf>
    <xf numFmtId="0" fontId="7" fillId="0" borderId="47" xfId="13" applyFont="1" applyBorder="1">
      <alignment vertical="center"/>
    </xf>
    <xf numFmtId="0" fontId="17" fillId="0" borderId="0" xfId="0" applyFont="1" applyAlignment="1">
      <alignment horizontal="center" vertical="center" wrapText="1"/>
    </xf>
    <xf numFmtId="0" fontId="17" fillId="0" borderId="0" xfId="0" applyFont="1" applyAlignment="1">
      <alignment horizontal="left" vertical="center" shrinkToFit="1"/>
    </xf>
    <xf numFmtId="0" fontId="77" fillId="0" borderId="0" xfId="0" applyFont="1" applyAlignment="1">
      <alignment horizontal="center" vertical="center"/>
    </xf>
    <xf numFmtId="0" fontId="17" fillId="0" borderId="0" xfId="0" applyFont="1" applyAlignment="1" applyProtection="1">
      <alignment vertical="top" wrapText="1"/>
      <protection locked="0"/>
    </xf>
    <xf numFmtId="0" fontId="12" fillId="0" borderId="0" xfId="0" applyFont="1" applyAlignment="1">
      <alignment horizontal="center" vertical="center" shrinkToFit="1"/>
    </xf>
    <xf numFmtId="178" fontId="12" fillId="0" borderId="0" xfId="1" applyNumberFormat="1" applyFont="1" applyBorder="1" applyAlignment="1" applyProtection="1">
      <alignment horizontal="center" vertical="center" shrinkToFit="1"/>
    </xf>
    <xf numFmtId="38" fontId="78" fillId="0" borderId="0" xfId="10" applyFont="1" applyAlignment="1">
      <alignment horizontal="right" vertical="center" shrinkToFit="1"/>
    </xf>
    <xf numFmtId="38" fontId="78" fillId="0" borderId="0" xfId="6" applyFont="1" applyAlignment="1" applyProtection="1">
      <alignment horizontal="right" vertical="center" shrinkToFit="1"/>
      <protection locked="0"/>
    </xf>
    <xf numFmtId="0" fontId="7" fillId="0" borderId="17" xfId="0" applyFont="1" applyBorder="1" applyAlignment="1">
      <alignment horizontal="center" vertical="center" wrapText="1"/>
    </xf>
    <xf numFmtId="0" fontId="25" fillId="0" borderId="0" xfId="0" applyFont="1" applyAlignment="1"/>
    <xf numFmtId="0" fontId="14" fillId="0" borderId="0" xfId="0" applyFont="1" applyAlignment="1">
      <alignment horizontal="center" vertical="center" shrinkToFit="1"/>
    </xf>
    <xf numFmtId="2" fontId="12" fillId="0" borderId="0" xfId="0" applyNumberFormat="1" applyFont="1" applyAlignment="1">
      <alignment horizontal="center" vertical="center"/>
    </xf>
    <xf numFmtId="0" fontId="12" fillId="0" borderId="16" xfId="0" applyFont="1" applyBorder="1" applyAlignment="1" applyProtection="1">
      <alignment vertical="top" wrapText="1"/>
      <protection locked="0"/>
    </xf>
    <xf numFmtId="0" fontId="12" fillId="0" borderId="0" xfId="0" applyFont="1" applyAlignment="1" applyProtection="1">
      <alignment vertical="top" wrapText="1"/>
      <protection locked="0"/>
    </xf>
    <xf numFmtId="0" fontId="12" fillId="0" borderId="43" xfId="0" applyFont="1" applyBorder="1" applyAlignment="1" applyProtection="1">
      <alignment vertical="top" wrapText="1"/>
      <protection locked="0"/>
    </xf>
    <xf numFmtId="0" fontId="12" fillId="0" borderId="1" xfId="0" applyFont="1" applyBorder="1" applyAlignment="1" applyProtection="1">
      <alignment vertical="top" wrapText="1"/>
      <protection locked="0"/>
    </xf>
    <xf numFmtId="0" fontId="12" fillId="0" borderId="16" xfId="0" applyFont="1" applyBorder="1" applyAlignment="1">
      <alignment vertical="top" wrapText="1"/>
    </xf>
    <xf numFmtId="0" fontId="12" fillId="0" borderId="0" xfId="0" applyFont="1" applyAlignment="1">
      <alignment vertical="top" wrapText="1"/>
    </xf>
    <xf numFmtId="38" fontId="44" fillId="8" borderId="67" xfId="1" applyFont="1" applyFill="1" applyBorder="1" applyAlignment="1" applyProtection="1">
      <alignment horizontal="right" vertical="center" wrapText="1"/>
      <protection locked="0"/>
    </xf>
    <xf numFmtId="38" fontId="62" fillId="0" borderId="62" xfId="5" applyNumberFormat="1" applyFont="1" applyBorder="1" applyAlignment="1" applyProtection="1">
      <alignment vertical="center" shrinkToFit="1"/>
      <protection locked="0"/>
    </xf>
    <xf numFmtId="49" fontId="63" fillId="0" borderId="62" xfId="5" applyNumberFormat="1" applyFont="1" applyBorder="1" applyAlignment="1" applyProtection="1">
      <alignment horizontal="center" vertical="center" shrinkToFit="1"/>
      <protection locked="0"/>
    </xf>
    <xf numFmtId="38" fontId="62" fillId="0" borderId="62" xfId="6" applyFont="1" applyFill="1" applyBorder="1" applyAlignment="1" applyProtection="1">
      <alignment horizontal="right" vertical="center" shrinkToFit="1"/>
      <protection locked="0"/>
    </xf>
    <xf numFmtId="38" fontId="62" fillId="0" borderId="63" xfId="6" applyFont="1" applyFill="1" applyBorder="1" applyAlignment="1" applyProtection="1">
      <alignment horizontal="right" vertical="center" shrinkToFit="1"/>
      <protection locked="0"/>
    </xf>
    <xf numFmtId="0" fontId="17" fillId="0" borderId="0" xfId="0" applyFont="1" applyAlignment="1" applyProtection="1">
      <alignment horizontal="center" vertical="top" wrapText="1"/>
      <protection locked="0"/>
    </xf>
    <xf numFmtId="0" fontId="17" fillId="0" borderId="0" xfId="0" applyFont="1" applyAlignment="1" applyProtection="1">
      <alignment horizontal="left" vertical="top" shrinkToFit="1"/>
      <protection locked="0"/>
    </xf>
    <xf numFmtId="0" fontId="17" fillId="0" borderId="0" xfId="0" applyFont="1" applyAlignment="1">
      <alignment horizontal="left" vertical="center"/>
    </xf>
    <xf numFmtId="0" fontId="17" fillId="0" borderId="0" xfId="0" applyFont="1" applyAlignment="1" applyProtection="1">
      <alignment horizontal="left" vertical="top" wrapText="1"/>
      <protection locked="0"/>
    </xf>
    <xf numFmtId="0" fontId="17" fillId="0" borderId="133" xfId="0" applyFont="1" applyBorder="1" applyAlignment="1">
      <alignment horizontal="center" vertical="center" wrapText="1"/>
    </xf>
    <xf numFmtId="0" fontId="17" fillId="0" borderId="37" xfId="0" applyFont="1" applyBorder="1" applyAlignment="1">
      <alignment horizontal="center" vertical="center" wrapText="1"/>
    </xf>
    <xf numFmtId="0" fontId="17" fillId="0" borderId="40" xfId="0" applyFont="1" applyBorder="1" applyAlignment="1">
      <alignment horizontal="center" vertical="center" wrapText="1"/>
    </xf>
    <xf numFmtId="0" fontId="17" fillId="0" borderId="37" xfId="0" applyFont="1" applyBorder="1" applyAlignment="1">
      <alignment horizontal="left" vertical="center" shrinkToFit="1"/>
    </xf>
    <xf numFmtId="0" fontId="17" fillId="0" borderId="40" xfId="0" applyFont="1" applyBorder="1" applyAlignment="1">
      <alignment horizontal="left" vertical="center" shrinkToFit="1"/>
    </xf>
    <xf numFmtId="0" fontId="17" fillId="0" borderId="73" xfId="0" applyFont="1" applyBorder="1" applyAlignment="1">
      <alignment horizontal="center" vertical="center" wrapText="1"/>
    </xf>
    <xf numFmtId="0" fontId="17" fillId="0" borderId="47" xfId="0" applyFont="1" applyBorder="1" applyAlignment="1">
      <alignment horizontal="center" vertical="center" wrapText="1"/>
    </xf>
    <xf numFmtId="0" fontId="17" fillId="0" borderId="49" xfId="0" applyFont="1" applyBorder="1" applyAlignment="1">
      <alignment horizontal="center" vertical="center" wrapText="1"/>
    </xf>
    <xf numFmtId="0" fontId="17" fillId="0" borderId="47" xfId="0" applyFont="1" applyBorder="1" applyAlignment="1">
      <alignment horizontal="left" vertical="center" shrinkToFit="1"/>
    </xf>
    <xf numFmtId="0" fontId="17" fillId="0" borderId="49" xfId="0" applyFont="1" applyBorder="1" applyAlignment="1">
      <alignment horizontal="left" vertical="center" shrinkToFit="1"/>
    </xf>
    <xf numFmtId="0" fontId="17" fillId="0" borderId="147" xfId="0" applyFont="1" applyBorder="1" applyAlignment="1">
      <alignment horizontal="center" vertical="center" wrapText="1"/>
    </xf>
    <xf numFmtId="0" fontId="17" fillId="0" borderId="19" xfId="0" applyFont="1" applyBorder="1" applyAlignment="1">
      <alignment horizontal="center" vertical="center" wrapText="1"/>
    </xf>
    <xf numFmtId="0" fontId="17" fillId="0" borderId="21" xfId="0" applyFont="1" applyBorder="1" applyAlignment="1">
      <alignment horizontal="center" vertical="center" wrapText="1"/>
    </xf>
    <xf numFmtId="0" fontId="17" fillId="0" borderId="19" xfId="0" applyFont="1" applyBorder="1" applyAlignment="1">
      <alignment horizontal="left" vertical="center" shrinkToFit="1"/>
    </xf>
    <xf numFmtId="0" fontId="17" fillId="0" borderId="21" xfId="0" applyFont="1" applyBorder="1" applyAlignment="1">
      <alignment horizontal="left" vertical="center" shrinkToFit="1"/>
    </xf>
    <xf numFmtId="0" fontId="17" fillId="0" borderId="11" xfId="0" applyFont="1" applyBorder="1" applyAlignment="1">
      <alignment horizontal="center" vertical="center" textRotation="255"/>
    </xf>
    <xf numFmtId="0" fontId="17" fillId="0" borderId="12" xfId="0" applyFont="1" applyBorder="1" applyAlignment="1">
      <alignment horizontal="center" vertical="center" textRotation="255"/>
    </xf>
    <xf numFmtId="0" fontId="17" fillId="0" borderId="15" xfId="0" applyFont="1" applyBorder="1" applyAlignment="1">
      <alignment horizontal="center" vertical="center" textRotation="255"/>
    </xf>
    <xf numFmtId="0" fontId="17" fillId="0" borderId="16" xfId="0" applyFont="1" applyBorder="1" applyAlignment="1">
      <alignment horizontal="center" vertical="center" textRotation="255"/>
    </xf>
    <xf numFmtId="0" fontId="17" fillId="0" borderId="0" xfId="0" applyFont="1" applyAlignment="1">
      <alignment horizontal="center" vertical="center" textRotation="255"/>
    </xf>
    <xf numFmtId="0" fontId="17" fillId="0" borderId="36" xfId="0" applyFont="1" applyBorder="1" applyAlignment="1">
      <alignment horizontal="center" vertical="center" textRotation="255"/>
    </xf>
    <xf numFmtId="0" fontId="17" fillId="0" borderId="43" xfId="0" applyFont="1" applyBorder="1" applyAlignment="1">
      <alignment horizontal="center" vertical="center" textRotation="255"/>
    </xf>
    <xf numFmtId="0" fontId="17" fillId="0" borderId="1" xfId="0" applyFont="1" applyBorder="1" applyAlignment="1">
      <alignment horizontal="center" vertical="center" textRotation="255"/>
    </xf>
    <xf numFmtId="0" fontId="17" fillId="0" borderId="50" xfId="0" applyFont="1" applyBorder="1" applyAlignment="1">
      <alignment horizontal="center" vertical="center" textRotation="255"/>
    </xf>
    <xf numFmtId="0" fontId="73" fillId="0" borderId="11" xfId="0" applyFont="1" applyBorder="1" applyAlignment="1">
      <alignment horizontal="center" vertical="center" wrapText="1"/>
    </xf>
    <xf numFmtId="0" fontId="73" fillId="0" borderId="12" xfId="0" applyFont="1" applyBorder="1" applyAlignment="1">
      <alignment horizontal="center" vertical="center" wrapText="1"/>
    </xf>
    <xf numFmtId="0" fontId="73" fillId="0" borderId="15" xfId="0" applyFont="1" applyBorder="1" applyAlignment="1">
      <alignment horizontal="center" vertical="center" wrapText="1"/>
    </xf>
    <xf numFmtId="0" fontId="73" fillId="0" borderId="16" xfId="0" applyFont="1" applyBorder="1" applyAlignment="1">
      <alignment horizontal="center" vertical="center" wrapText="1"/>
    </xf>
    <xf numFmtId="0" fontId="73" fillId="0" borderId="0" xfId="0" applyFont="1" applyAlignment="1">
      <alignment horizontal="center" vertical="center" wrapText="1"/>
    </xf>
    <xf numFmtId="0" fontId="73" fillId="0" borderId="36" xfId="0" applyFont="1" applyBorder="1" applyAlignment="1">
      <alignment horizontal="center" vertical="center" wrapText="1"/>
    </xf>
    <xf numFmtId="0" fontId="73" fillId="0" borderId="43" xfId="0" applyFont="1" applyBorder="1" applyAlignment="1">
      <alignment horizontal="center" vertical="center" wrapText="1"/>
    </xf>
    <xf numFmtId="0" fontId="73" fillId="0" borderId="1" xfId="0" applyFont="1" applyBorder="1" applyAlignment="1">
      <alignment horizontal="center" vertical="center" wrapText="1"/>
    </xf>
    <xf numFmtId="0" fontId="73" fillId="0" borderId="50" xfId="0" applyFont="1" applyBorder="1" applyAlignment="1">
      <alignment horizontal="center" vertical="center" wrapText="1"/>
    </xf>
    <xf numFmtId="38" fontId="17" fillId="0" borderId="0" xfId="1" applyFont="1" applyAlignment="1">
      <alignment horizontal="center" vertical="center" wrapText="1"/>
    </xf>
    <xf numFmtId="0" fontId="0" fillId="0" borderId="25" xfId="0" applyBorder="1" applyAlignment="1">
      <alignment horizontal="center" vertical="center"/>
    </xf>
    <xf numFmtId="0" fontId="76" fillId="0" borderId="25" xfId="0" applyFont="1" applyBorder="1" applyAlignment="1">
      <alignment horizontal="center" vertical="center" wrapText="1"/>
    </xf>
    <xf numFmtId="0" fontId="17" fillId="0" borderId="0" xfId="0" applyFont="1" applyAlignment="1">
      <alignment horizontal="left" vertical="center" wrapText="1"/>
    </xf>
    <xf numFmtId="0" fontId="1" fillId="0" borderId="5" xfId="13" applyBorder="1" applyAlignment="1">
      <alignment horizontal="center" vertical="center"/>
    </xf>
    <xf numFmtId="0" fontId="1" fillId="0" borderId="6" xfId="13" applyBorder="1" applyAlignment="1">
      <alignment horizontal="center" vertical="center"/>
    </xf>
    <xf numFmtId="0" fontId="1" fillId="0" borderId="7" xfId="13" applyBorder="1" applyAlignment="1">
      <alignment horizontal="center" vertical="center"/>
    </xf>
    <xf numFmtId="0" fontId="61" fillId="0" borderId="5" xfId="13" applyFont="1" applyBorder="1" applyAlignment="1">
      <alignment horizontal="left" vertical="center"/>
    </xf>
    <xf numFmtId="0" fontId="61" fillId="0" borderId="6" xfId="13" applyFont="1" applyBorder="1" applyAlignment="1">
      <alignment horizontal="left" vertical="center"/>
    </xf>
    <xf numFmtId="0" fontId="61" fillId="0" borderId="7" xfId="13" applyFont="1" applyBorder="1" applyAlignment="1">
      <alignment horizontal="left" vertical="center"/>
    </xf>
    <xf numFmtId="186" fontId="17" fillId="0" borderId="0" xfId="0" applyNumberFormat="1" applyFont="1" applyAlignment="1" applyProtection="1">
      <alignment horizontal="distributed" vertical="center"/>
      <protection locked="0"/>
    </xf>
    <xf numFmtId="0" fontId="61" fillId="0" borderId="0" xfId="13" applyFont="1" applyAlignment="1">
      <alignment horizontal="center" vertical="center"/>
    </xf>
    <xf numFmtId="0" fontId="61" fillId="0" borderId="25" xfId="13" applyFont="1" applyBorder="1" applyAlignment="1">
      <alignment horizontal="center" vertical="center"/>
    </xf>
    <xf numFmtId="0" fontId="73" fillId="0" borderId="25" xfId="13" applyFont="1" applyBorder="1" applyAlignment="1">
      <alignment horizontal="center" vertical="center" wrapText="1"/>
    </xf>
    <xf numFmtId="0" fontId="73" fillId="0" borderId="25" xfId="13" applyFont="1" applyBorder="1" applyAlignment="1">
      <alignment horizontal="center" vertical="center"/>
    </xf>
    <xf numFmtId="0" fontId="12" fillId="0" borderId="73" xfId="0" applyFont="1" applyBorder="1" applyAlignment="1">
      <alignment horizontal="center" vertical="top" wrapText="1"/>
    </xf>
    <xf numFmtId="0" fontId="12" fillId="0" borderId="47" xfId="0" applyFont="1" applyBorder="1" applyAlignment="1">
      <alignment horizontal="center" vertical="top" wrapText="1"/>
    </xf>
    <xf numFmtId="0" fontId="12" fillId="0" borderId="48" xfId="0" applyFont="1" applyBorder="1" applyAlignment="1">
      <alignment horizontal="center" vertical="top" wrapText="1"/>
    </xf>
    <xf numFmtId="177" fontId="12" fillId="0" borderId="28" xfId="0" applyNumberFormat="1" applyFont="1" applyBorder="1" applyAlignment="1" applyProtection="1">
      <alignment horizontal="center" vertical="top" wrapText="1"/>
      <protection locked="0"/>
    </xf>
    <xf numFmtId="0" fontId="14" fillId="0" borderId="1" xfId="0" applyFont="1" applyBorder="1" applyAlignment="1">
      <alignment horizontal="center" vertical="top" wrapText="1"/>
    </xf>
    <xf numFmtId="0" fontId="14" fillId="0" borderId="50" xfId="0" applyFont="1" applyBorder="1" applyAlignment="1">
      <alignment horizontal="center" vertical="top" wrapText="1"/>
    </xf>
    <xf numFmtId="0" fontId="12" fillId="0" borderId="16" xfId="0" applyFont="1" applyBorder="1" applyAlignment="1">
      <alignment horizontal="left" vertical="top" wrapText="1"/>
    </xf>
    <xf numFmtId="0" fontId="12" fillId="0" borderId="0" xfId="0" applyFont="1" applyAlignment="1">
      <alignment horizontal="left" vertical="top" wrapText="1"/>
    </xf>
    <xf numFmtId="0" fontId="12" fillId="0" borderId="36" xfId="0" applyFont="1" applyBorder="1" applyAlignment="1">
      <alignment horizontal="left" vertical="top" wrapText="1"/>
    </xf>
    <xf numFmtId="0" fontId="12" fillId="0" borderId="16" xfId="0" applyFont="1" applyBorder="1" applyAlignment="1" applyProtection="1">
      <alignment horizontal="left" vertical="top" wrapText="1"/>
      <protection locked="0"/>
    </xf>
    <xf numFmtId="0" fontId="12" fillId="0" borderId="0" xfId="0" applyFont="1" applyAlignment="1" applyProtection="1">
      <alignment horizontal="left" vertical="top" wrapText="1"/>
      <protection locked="0"/>
    </xf>
    <xf numFmtId="0" fontId="12" fillId="0" borderId="36" xfId="0" applyFont="1" applyBorder="1" applyAlignment="1" applyProtection="1">
      <alignment horizontal="left" vertical="top" wrapText="1"/>
      <protection locked="0"/>
    </xf>
    <xf numFmtId="0" fontId="12" fillId="0" borderId="22" xfId="0" applyFont="1" applyBorder="1" applyAlignment="1" applyProtection="1">
      <alignment horizontal="left" vertical="top" wrapText="1"/>
      <protection locked="0"/>
    </xf>
    <xf numFmtId="0" fontId="12" fillId="0" borderId="23" xfId="0" applyFont="1" applyBorder="1" applyAlignment="1" applyProtection="1">
      <alignment horizontal="left" vertical="top" wrapText="1"/>
      <protection locked="0"/>
    </xf>
    <xf numFmtId="0" fontId="12" fillId="0" borderId="72" xfId="0" applyFont="1" applyBorder="1" applyAlignment="1" applyProtection="1">
      <alignment horizontal="left" vertical="top" wrapText="1"/>
      <protection locked="0"/>
    </xf>
    <xf numFmtId="0" fontId="15" fillId="0" borderId="0" xfId="0" applyFont="1" applyAlignment="1">
      <alignment horizontal="left" vertical="center" wrapText="1"/>
    </xf>
    <xf numFmtId="0" fontId="15" fillId="0" borderId="36" xfId="0" applyFont="1" applyBorder="1" applyAlignment="1">
      <alignment horizontal="left" vertical="center" wrapText="1"/>
    </xf>
    <xf numFmtId="0" fontId="15" fillId="0" borderId="0" xfId="0" applyFont="1" applyAlignment="1">
      <alignment horizontal="left" vertical="top" wrapText="1"/>
    </xf>
    <xf numFmtId="0" fontId="15" fillId="0" borderId="36" xfId="0" applyFont="1" applyBorder="1" applyAlignment="1">
      <alignment horizontal="left" vertical="top" wrapText="1"/>
    </xf>
    <xf numFmtId="0" fontId="15" fillId="0" borderId="1" xfId="0" applyFont="1" applyBorder="1" applyAlignment="1">
      <alignment horizontal="left" vertical="top" wrapText="1"/>
    </xf>
    <xf numFmtId="0" fontId="15" fillId="0" borderId="50" xfId="0" applyFont="1" applyBorder="1" applyAlignment="1">
      <alignment horizontal="left" vertical="top" wrapText="1"/>
    </xf>
    <xf numFmtId="0" fontId="15" fillId="8" borderId="16" xfId="0" applyFont="1" applyFill="1" applyBorder="1" applyAlignment="1" applyProtection="1">
      <alignment horizontal="left" vertical="top" wrapText="1"/>
      <protection locked="0"/>
    </xf>
    <xf numFmtId="0" fontId="15" fillId="8" borderId="0" xfId="0" applyFont="1" applyFill="1" applyAlignment="1" applyProtection="1">
      <alignment horizontal="left" vertical="top" wrapText="1"/>
      <protection locked="0"/>
    </xf>
    <xf numFmtId="0" fontId="15" fillId="8" borderId="36" xfId="0" applyFont="1" applyFill="1" applyBorder="1" applyAlignment="1" applyProtection="1">
      <alignment horizontal="left" vertical="top" wrapText="1"/>
      <protection locked="0"/>
    </xf>
    <xf numFmtId="0" fontId="15" fillId="8" borderId="43" xfId="0" applyFont="1" applyFill="1" applyBorder="1" applyAlignment="1" applyProtection="1">
      <alignment horizontal="left" vertical="top" wrapText="1"/>
      <protection locked="0"/>
    </xf>
    <xf numFmtId="0" fontId="15" fillId="8" borderId="1" xfId="0" applyFont="1" applyFill="1" applyBorder="1" applyAlignment="1" applyProtection="1">
      <alignment horizontal="left" vertical="top" wrapText="1"/>
      <protection locked="0"/>
    </xf>
    <xf numFmtId="0" fontId="15" fillId="8" borderId="50" xfId="0" applyFont="1" applyFill="1" applyBorder="1" applyAlignment="1" applyProtection="1">
      <alignment horizontal="left" vertical="top" wrapText="1"/>
      <protection locked="0"/>
    </xf>
    <xf numFmtId="0" fontId="12" fillId="0" borderId="61" xfId="0" applyFont="1" applyBorder="1" applyAlignment="1">
      <alignment horizontal="left" vertical="center"/>
    </xf>
    <xf numFmtId="0" fontId="12" fillId="0" borderId="62" xfId="0" applyFont="1" applyBorder="1" applyAlignment="1">
      <alignment horizontal="left" vertical="center"/>
    </xf>
    <xf numFmtId="0" fontId="12" fillId="0" borderId="63" xfId="0" applyFont="1" applyBorder="1" applyAlignment="1">
      <alignment horizontal="left" vertical="center"/>
    </xf>
    <xf numFmtId="0" fontId="12" fillId="0" borderId="11" xfId="0" applyFont="1" applyBorder="1" applyAlignment="1">
      <alignment horizontal="left" vertical="top" wrapText="1"/>
    </xf>
    <xf numFmtId="0" fontId="12" fillId="0" borderId="12" xfId="0" applyFont="1" applyBorder="1" applyAlignment="1">
      <alignment horizontal="left" vertical="top" wrapText="1"/>
    </xf>
    <xf numFmtId="0" fontId="12" fillId="0" borderId="15" xfId="0" applyFont="1" applyBorder="1" applyAlignment="1">
      <alignment horizontal="left" vertical="top" wrapText="1"/>
    </xf>
    <xf numFmtId="0" fontId="15" fillId="0" borderId="25" xfId="0" applyFont="1" applyBorder="1" applyAlignment="1">
      <alignment horizontal="left" vertical="top" wrapText="1"/>
    </xf>
    <xf numFmtId="0" fontId="15" fillId="0" borderId="25" xfId="0" applyFont="1" applyBorder="1" applyAlignment="1" applyProtection="1">
      <alignment horizontal="left" vertical="top" wrapText="1"/>
      <protection locked="0"/>
    </xf>
    <xf numFmtId="0" fontId="15" fillId="0" borderId="28" xfId="0" applyFont="1" applyBorder="1" applyAlignment="1" applyProtection="1">
      <alignment vertical="top" wrapText="1"/>
      <protection locked="0"/>
    </xf>
    <xf numFmtId="188" fontId="12" fillId="8" borderId="25" xfId="0" applyNumberFormat="1" applyFont="1" applyFill="1" applyBorder="1" applyAlignment="1" applyProtection="1">
      <alignment horizontal="center" vertical="top" wrapText="1"/>
      <protection locked="0"/>
    </xf>
    <xf numFmtId="188" fontId="12" fillId="8" borderId="28" xfId="0" applyNumberFormat="1" applyFont="1" applyFill="1" applyBorder="1" applyAlignment="1" applyProtection="1">
      <alignment horizontal="center" vertical="top" wrapText="1"/>
      <protection locked="0"/>
    </xf>
    <xf numFmtId="0" fontId="12" fillId="0" borderId="1" xfId="0" applyFont="1" applyBorder="1" applyAlignment="1">
      <alignment horizontal="left" vertical="top" wrapText="1"/>
    </xf>
    <xf numFmtId="0" fontId="12" fillId="0" borderId="50" xfId="0" applyFont="1" applyBorder="1" applyAlignment="1">
      <alignment horizontal="left" vertical="top" wrapText="1"/>
    </xf>
    <xf numFmtId="0" fontId="20" fillId="0" borderId="0" xfId="0" applyFont="1" applyAlignment="1">
      <alignment horizontal="left" vertical="top" wrapText="1"/>
    </xf>
    <xf numFmtId="0" fontId="12" fillId="0" borderId="32" xfId="0" applyFont="1" applyBorder="1" applyAlignment="1" applyProtection="1">
      <alignment horizontal="left" vertical="top" wrapText="1"/>
      <protection locked="0"/>
    </xf>
    <xf numFmtId="0" fontId="12" fillId="0" borderId="33" xfId="0" applyFont="1" applyBorder="1" applyAlignment="1" applyProtection="1">
      <alignment horizontal="left" vertical="top" wrapText="1"/>
      <protection locked="0"/>
    </xf>
    <xf numFmtId="0" fontId="12" fillId="0" borderId="42" xfId="0" applyFont="1" applyBorder="1" applyAlignment="1" applyProtection="1">
      <alignment horizontal="left" vertical="top" wrapText="1"/>
      <protection locked="0"/>
    </xf>
    <xf numFmtId="0" fontId="12" fillId="0" borderId="41" xfId="0" applyFont="1" applyBorder="1" applyAlignment="1" applyProtection="1">
      <alignment horizontal="left" vertical="top" wrapText="1"/>
      <protection locked="0"/>
    </xf>
    <xf numFmtId="0" fontId="12" fillId="0" borderId="24" xfId="0" applyFont="1" applyBorder="1" applyAlignment="1" applyProtection="1">
      <alignment horizontal="left" vertical="top" wrapText="1"/>
      <protection locked="0"/>
    </xf>
    <xf numFmtId="0" fontId="15" fillId="0" borderId="5" xfId="0" applyFont="1" applyBorder="1" applyAlignment="1">
      <alignment horizontal="left" vertical="top"/>
    </xf>
    <xf numFmtId="0" fontId="15" fillId="0" borderId="6" xfId="0" applyFont="1" applyBorder="1" applyAlignment="1">
      <alignment horizontal="left" vertical="top"/>
    </xf>
    <xf numFmtId="0" fontId="15" fillId="0" borderId="7" xfId="0" applyFont="1" applyBorder="1" applyAlignment="1">
      <alignment horizontal="left" vertical="top"/>
    </xf>
    <xf numFmtId="0" fontId="15" fillId="0" borderId="12" xfId="0" applyFont="1" applyBorder="1" applyAlignment="1">
      <alignment horizontal="left" vertical="center"/>
    </xf>
    <xf numFmtId="0" fontId="15" fillId="0" borderId="15" xfId="0" applyFont="1" applyBorder="1" applyAlignment="1">
      <alignment horizontal="left" vertical="center"/>
    </xf>
    <xf numFmtId="0" fontId="15" fillId="0" borderId="0" xfId="0" applyFont="1" applyAlignment="1">
      <alignment horizontal="left" vertical="top"/>
    </xf>
    <xf numFmtId="0" fontId="15" fillId="0" borderId="36" xfId="0" applyFont="1" applyBorder="1" applyAlignment="1">
      <alignment horizontal="left" vertical="top"/>
    </xf>
    <xf numFmtId="0" fontId="12" fillId="0" borderId="19" xfId="0" applyFont="1" applyBorder="1" applyAlignment="1" applyProtection="1">
      <alignment horizontal="left"/>
      <protection locked="0"/>
    </xf>
    <xf numFmtId="0" fontId="12" fillId="0" borderId="23" xfId="0" applyFont="1" applyBorder="1" applyAlignment="1" applyProtection="1">
      <alignment horizontal="left"/>
      <protection locked="0"/>
    </xf>
    <xf numFmtId="0" fontId="12" fillId="8" borderId="32" xfId="0" applyFont="1" applyFill="1" applyBorder="1" applyAlignment="1" applyProtection="1">
      <alignment horizontal="left" vertical="top" wrapText="1"/>
      <protection locked="0"/>
    </xf>
    <xf numFmtId="0" fontId="12" fillId="8" borderId="33" xfId="0" applyFont="1" applyFill="1" applyBorder="1" applyAlignment="1" applyProtection="1">
      <alignment horizontal="left" vertical="top" wrapText="1"/>
      <protection locked="0"/>
    </xf>
    <xf numFmtId="0" fontId="12" fillId="8" borderId="42" xfId="0" applyFont="1" applyFill="1" applyBorder="1" applyAlignment="1" applyProtection="1">
      <alignment horizontal="left" vertical="top" wrapText="1"/>
      <protection locked="0"/>
    </xf>
    <xf numFmtId="0" fontId="12" fillId="8" borderId="35" xfId="0" applyFont="1" applyFill="1" applyBorder="1" applyAlignment="1" applyProtection="1">
      <alignment horizontal="left" vertical="top" wrapText="1"/>
      <protection locked="0"/>
    </xf>
    <xf numFmtId="0" fontId="12" fillId="8" borderId="0" xfId="0" applyFont="1" applyFill="1" applyAlignment="1" applyProtection="1">
      <alignment horizontal="left" vertical="top" wrapText="1"/>
      <protection locked="0"/>
    </xf>
    <xf numFmtId="0" fontId="12" fillId="8" borderId="17" xfId="0" applyFont="1" applyFill="1" applyBorder="1" applyAlignment="1" applyProtection="1">
      <alignment horizontal="left" vertical="top" wrapText="1"/>
      <protection locked="0"/>
    </xf>
    <xf numFmtId="0" fontId="12" fillId="8" borderId="41" xfId="0" applyFont="1" applyFill="1" applyBorder="1" applyAlignment="1" applyProtection="1">
      <alignment horizontal="left" vertical="top" wrapText="1"/>
      <protection locked="0"/>
    </xf>
    <xf numFmtId="0" fontId="12" fillId="8" borderId="23" xfId="0" applyFont="1" applyFill="1" applyBorder="1" applyAlignment="1" applyProtection="1">
      <alignment horizontal="left" vertical="top" wrapText="1"/>
      <protection locked="0"/>
    </xf>
    <xf numFmtId="0" fontId="12" fillId="8" borderId="24" xfId="0" applyFont="1" applyFill="1" applyBorder="1" applyAlignment="1" applyProtection="1">
      <alignment horizontal="left" vertical="top" wrapText="1"/>
      <protection locked="0"/>
    </xf>
    <xf numFmtId="0" fontId="12" fillId="0" borderId="12" xfId="0" applyFont="1" applyBorder="1" applyAlignment="1">
      <alignment horizontal="left" vertical="center"/>
    </xf>
    <xf numFmtId="0" fontId="12" fillId="0" borderId="25" xfId="0" applyFont="1" applyBorder="1" applyAlignment="1">
      <alignment horizontal="center" vertical="center"/>
    </xf>
    <xf numFmtId="0" fontId="12" fillId="8" borderId="25" xfId="0" applyFont="1" applyFill="1" applyBorder="1" applyAlignment="1" applyProtection="1">
      <alignment horizontal="left" vertical="center"/>
      <protection locked="0"/>
    </xf>
    <xf numFmtId="0" fontId="20" fillId="0" borderId="0" xfId="0" applyFont="1" applyAlignment="1">
      <alignment horizontal="left" vertical="center"/>
    </xf>
    <xf numFmtId="0" fontId="12" fillId="0" borderId="18" xfId="0" applyFont="1" applyBorder="1" applyAlignment="1">
      <alignment horizontal="center" vertical="center"/>
    </xf>
    <xf numFmtId="0" fontId="12" fillId="0" borderId="19" xfId="0" applyFont="1" applyBorder="1" applyAlignment="1">
      <alignment horizontal="center" vertical="center"/>
    </xf>
    <xf numFmtId="0" fontId="12" fillId="0" borderId="20" xfId="0" applyFont="1" applyBorder="1" applyAlignment="1">
      <alignment horizontal="center" vertical="center"/>
    </xf>
    <xf numFmtId="0" fontId="12" fillId="8" borderId="32" xfId="0" applyFont="1" applyFill="1" applyBorder="1" applyProtection="1">
      <alignment vertical="center"/>
      <protection locked="0"/>
    </xf>
    <xf numFmtId="0" fontId="12" fillId="8" borderId="33" xfId="0" applyFont="1" applyFill="1" applyBorder="1" applyProtection="1">
      <alignment vertical="center"/>
      <protection locked="0"/>
    </xf>
    <xf numFmtId="0" fontId="12" fillId="8" borderId="42" xfId="0" applyFont="1" applyFill="1" applyBorder="1" applyProtection="1">
      <alignment vertical="center"/>
      <protection locked="0"/>
    </xf>
    <xf numFmtId="0" fontId="12" fillId="0" borderId="25" xfId="0" applyFont="1" applyBorder="1" applyAlignment="1">
      <alignment horizontal="center" vertical="center" shrinkToFit="1"/>
    </xf>
    <xf numFmtId="0" fontId="12" fillId="8" borderId="18" xfId="0" applyFont="1" applyFill="1" applyBorder="1" applyAlignment="1" applyProtection="1">
      <alignment horizontal="center" vertical="center" wrapText="1"/>
      <protection locked="0"/>
    </xf>
    <xf numFmtId="0" fontId="12" fillId="8" borderId="19" xfId="0" applyFont="1" applyFill="1" applyBorder="1" applyAlignment="1" applyProtection="1">
      <alignment horizontal="center" vertical="center" wrapText="1"/>
      <protection locked="0"/>
    </xf>
    <xf numFmtId="0" fontId="12" fillId="8" borderId="20" xfId="0" applyFont="1" applyFill="1" applyBorder="1" applyAlignment="1" applyProtection="1">
      <alignment horizontal="center" vertical="center" wrapText="1"/>
      <protection locked="0"/>
    </xf>
    <xf numFmtId="0" fontId="12" fillId="8" borderId="18" xfId="0" applyFont="1" applyFill="1" applyBorder="1" applyAlignment="1" applyProtection="1">
      <alignment horizontal="left" vertical="center"/>
      <protection locked="0"/>
    </xf>
    <xf numFmtId="0" fontId="12" fillId="8" borderId="19" xfId="0" applyFont="1" applyFill="1" applyBorder="1" applyAlignment="1" applyProtection="1">
      <alignment horizontal="left" vertical="center"/>
      <protection locked="0"/>
    </xf>
    <xf numFmtId="0" fontId="12" fillId="8" borderId="20" xfId="0" applyFont="1" applyFill="1" applyBorder="1" applyAlignment="1" applyProtection="1">
      <alignment horizontal="left" vertical="center"/>
      <protection locked="0"/>
    </xf>
    <xf numFmtId="3" fontId="31" fillId="8" borderId="18" xfId="1" applyNumberFormat="1" applyFont="1" applyFill="1" applyBorder="1" applyAlignment="1" applyProtection="1">
      <alignment vertical="center"/>
      <protection locked="0"/>
    </xf>
    <xf numFmtId="3" fontId="31" fillId="8" borderId="19" xfId="1" applyNumberFormat="1" applyFont="1" applyFill="1" applyBorder="1" applyAlignment="1" applyProtection="1">
      <alignment vertical="center"/>
      <protection locked="0"/>
    </xf>
    <xf numFmtId="3" fontId="31" fillId="8" borderId="20" xfId="1" applyNumberFormat="1" applyFont="1" applyFill="1" applyBorder="1" applyAlignment="1" applyProtection="1">
      <alignment vertical="center"/>
      <protection locked="0"/>
    </xf>
    <xf numFmtId="0" fontId="17" fillId="0" borderId="25" xfId="0" applyFont="1" applyBorder="1" applyAlignment="1">
      <alignment horizontal="center" vertical="center"/>
    </xf>
    <xf numFmtId="0" fontId="12" fillId="0" borderId="18" xfId="0" applyFont="1" applyBorder="1" applyAlignment="1">
      <alignment horizontal="center" vertical="center" wrapText="1"/>
    </xf>
    <xf numFmtId="0" fontId="12" fillId="0" borderId="19" xfId="0" applyFont="1" applyBorder="1" applyAlignment="1">
      <alignment horizontal="center" vertical="center" wrapText="1"/>
    </xf>
    <xf numFmtId="0" fontId="12" fillId="0" borderId="25" xfId="0" applyFont="1" applyBorder="1" applyAlignment="1">
      <alignment horizontal="center" vertical="center" wrapText="1"/>
    </xf>
    <xf numFmtId="0" fontId="15" fillId="0" borderId="1" xfId="0" applyFont="1" applyBorder="1" applyAlignment="1">
      <alignment horizontal="left" vertical="top" shrinkToFit="1"/>
    </xf>
    <xf numFmtId="0" fontId="15" fillId="0" borderId="50" xfId="0" applyFont="1" applyBorder="1" applyAlignment="1">
      <alignment horizontal="left" vertical="top" shrinkToFit="1"/>
    </xf>
    <xf numFmtId="183" fontId="12" fillId="0" borderId="25" xfId="0" applyNumberFormat="1" applyFont="1" applyBorder="1" applyAlignment="1">
      <alignment horizontal="center" vertical="top" shrinkToFit="1"/>
    </xf>
    <xf numFmtId="183" fontId="12" fillId="0" borderId="26" xfId="0" applyNumberFormat="1" applyFont="1" applyBorder="1" applyAlignment="1">
      <alignment horizontal="center" vertical="top" shrinkToFit="1"/>
    </xf>
    <xf numFmtId="38" fontId="12" fillId="0" borderId="25" xfId="1" applyFont="1" applyBorder="1" applyAlignment="1" applyProtection="1">
      <alignment horizontal="center" vertical="center"/>
    </xf>
    <xf numFmtId="57" fontId="12" fillId="8" borderId="19" xfId="1" applyNumberFormat="1" applyFont="1" applyFill="1" applyBorder="1" applyAlignment="1" applyProtection="1">
      <alignment horizontal="center" vertical="center"/>
      <protection locked="0"/>
    </xf>
    <xf numFmtId="57" fontId="12" fillId="8" borderId="20" xfId="1" applyNumberFormat="1" applyFont="1" applyFill="1" applyBorder="1" applyAlignment="1" applyProtection="1">
      <alignment horizontal="center" vertical="center"/>
      <protection locked="0"/>
    </xf>
    <xf numFmtId="38" fontId="12" fillId="8" borderId="25" xfId="1" applyFont="1" applyFill="1" applyBorder="1" applyAlignment="1" applyProtection="1">
      <alignment horizontal="right" vertical="center" shrinkToFit="1"/>
      <protection locked="0"/>
    </xf>
    <xf numFmtId="38" fontId="12" fillId="0" borderId="32" xfId="1" applyFont="1" applyBorder="1" applyAlignment="1" applyProtection="1">
      <alignment horizontal="center" vertical="center" wrapText="1"/>
    </xf>
    <xf numFmtId="38" fontId="12" fillId="0" borderId="33" xfId="1" applyFont="1" applyBorder="1" applyAlignment="1" applyProtection="1">
      <alignment horizontal="center" vertical="center" wrapText="1"/>
    </xf>
    <xf numFmtId="38" fontId="12" fillId="0" borderId="42" xfId="1" applyFont="1" applyBorder="1" applyAlignment="1" applyProtection="1">
      <alignment horizontal="center" vertical="center" wrapText="1"/>
    </xf>
    <xf numFmtId="38" fontId="12" fillId="0" borderId="35" xfId="1" applyFont="1" applyBorder="1" applyAlignment="1" applyProtection="1">
      <alignment horizontal="center" vertical="center" wrapText="1"/>
    </xf>
    <xf numFmtId="38" fontId="12" fillId="0" borderId="0" xfId="1" applyFont="1" applyBorder="1" applyAlignment="1" applyProtection="1">
      <alignment horizontal="center" vertical="center" wrapText="1"/>
    </xf>
    <xf numFmtId="38" fontId="12" fillId="0" borderId="17" xfId="1" applyFont="1" applyBorder="1" applyAlignment="1" applyProtection="1">
      <alignment horizontal="center" vertical="center" wrapText="1"/>
    </xf>
    <xf numFmtId="38" fontId="12" fillId="0" borderId="41" xfId="1" applyFont="1" applyBorder="1" applyAlignment="1" applyProtection="1">
      <alignment horizontal="center" vertical="center" wrapText="1"/>
    </xf>
    <xf numFmtId="38" fontId="12" fillId="0" borderId="23" xfId="1" applyFont="1" applyBorder="1" applyAlignment="1" applyProtection="1">
      <alignment horizontal="center" vertical="center" wrapText="1"/>
    </xf>
    <xf numFmtId="38" fontId="12" fillId="0" borderId="24" xfId="1" applyFont="1" applyBorder="1" applyAlignment="1" applyProtection="1">
      <alignment horizontal="center" vertical="center" wrapText="1"/>
    </xf>
    <xf numFmtId="38" fontId="15" fillId="8" borderId="25" xfId="1" applyFont="1" applyFill="1" applyBorder="1" applyAlignment="1" applyProtection="1">
      <alignment horizontal="left" vertical="top" wrapText="1"/>
      <protection locked="0"/>
    </xf>
    <xf numFmtId="38" fontId="15" fillId="8" borderId="26" xfId="1" applyFont="1" applyFill="1" applyBorder="1" applyAlignment="1" applyProtection="1">
      <alignment horizontal="left" vertical="top" wrapText="1"/>
      <protection locked="0"/>
    </xf>
    <xf numFmtId="0" fontId="12" fillId="0" borderId="25" xfId="0" applyFont="1" applyBorder="1" applyAlignment="1">
      <alignment horizontal="center" vertical="top" shrinkToFit="1"/>
    </xf>
    <xf numFmtId="0" fontId="32" fillId="0" borderId="25" xfId="0" applyFont="1" applyBorder="1" applyAlignment="1">
      <alignment horizontal="center" vertical="top" wrapText="1"/>
    </xf>
    <xf numFmtId="0" fontId="32" fillId="0" borderId="25" xfId="0" applyFont="1" applyBorder="1" applyAlignment="1">
      <alignment horizontal="center" vertical="top"/>
    </xf>
    <xf numFmtId="0" fontId="32" fillId="0" borderId="26" xfId="0" applyFont="1" applyBorder="1" applyAlignment="1">
      <alignment horizontal="center" vertical="top"/>
    </xf>
    <xf numFmtId="0" fontId="20" fillId="8" borderId="11" xfId="0" applyFont="1" applyFill="1" applyBorder="1" applyAlignment="1" applyProtection="1">
      <alignment horizontal="left" vertical="top" wrapText="1"/>
      <protection locked="0"/>
    </xf>
    <xf numFmtId="0" fontId="20" fillId="8" borderId="12" xfId="0" applyFont="1" applyFill="1" applyBorder="1" applyAlignment="1" applyProtection="1">
      <alignment horizontal="left" vertical="top" wrapText="1"/>
      <protection locked="0"/>
    </xf>
    <xf numFmtId="0" fontId="20" fillId="8" borderId="15" xfId="0" applyFont="1" applyFill="1" applyBorder="1" applyAlignment="1" applyProtection="1">
      <alignment horizontal="left" vertical="top" wrapText="1"/>
      <protection locked="0"/>
    </xf>
    <xf numFmtId="0" fontId="20" fillId="8" borderId="16" xfId="0" applyFont="1" applyFill="1" applyBorder="1" applyAlignment="1" applyProtection="1">
      <alignment horizontal="left" vertical="top" wrapText="1"/>
      <protection locked="0"/>
    </xf>
    <xf numFmtId="0" fontId="20" fillId="8" borderId="0" xfId="0" applyFont="1" applyFill="1" applyAlignment="1" applyProtection="1">
      <alignment horizontal="left" vertical="top" wrapText="1"/>
      <protection locked="0"/>
    </xf>
    <xf numFmtId="0" fontId="20" fillId="8" borderId="36" xfId="0" applyFont="1" applyFill="1" applyBorder="1" applyAlignment="1" applyProtection="1">
      <alignment horizontal="left" vertical="top" wrapText="1"/>
      <protection locked="0"/>
    </xf>
    <xf numFmtId="0" fontId="20" fillId="0" borderId="43" xfId="0" applyFont="1" applyBorder="1" applyAlignment="1" applyProtection="1">
      <alignment horizontal="left" vertical="top" wrapText="1"/>
      <protection locked="0"/>
    </xf>
    <xf numFmtId="0" fontId="20" fillId="0" borderId="1" xfId="0" applyFont="1" applyBorder="1" applyAlignment="1" applyProtection="1">
      <alignment horizontal="left" vertical="top" wrapText="1"/>
      <protection locked="0"/>
    </xf>
    <xf numFmtId="0" fontId="20" fillId="0" borderId="50" xfId="0" applyFont="1" applyBorder="1" applyAlignment="1" applyProtection="1">
      <alignment horizontal="left" vertical="top" wrapText="1"/>
      <protection locked="0"/>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38" fontId="7" fillId="0" borderId="25" xfId="1" applyFont="1" applyBorder="1" applyAlignment="1">
      <alignment horizontal="center" vertical="center"/>
    </xf>
    <xf numFmtId="38" fontId="15" fillId="0" borderId="25" xfId="1" applyFont="1" applyBorder="1" applyAlignment="1" applyProtection="1">
      <alignment horizontal="left" vertical="center" shrinkToFit="1"/>
    </xf>
    <xf numFmtId="38" fontId="5" fillId="0" borderId="25" xfId="1" applyFont="1" applyBorder="1" applyAlignment="1" applyProtection="1">
      <alignment horizontal="center" vertical="center"/>
    </xf>
    <xf numFmtId="57" fontId="5" fillId="8" borderId="25" xfId="1" applyNumberFormat="1" applyFont="1" applyFill="1" applyBorder="1" applyAlignment="1" applyProtection="1">
      <alignment horizontal="center" vertical="center" shrinkToFit="1"/>
      <protection locked="0"/>
    </xf>
    <xf numFmtId="38" fontId="5" fillId="8" borderId="18" xfId="1" applyFont="1" applyFill="1" applyBorder="1" applyAlignment="1" applyProtection="1">
      <alignment horizontal="right" vertical="center" shrinkToFit="1"/>
      <protection locked="0"/>
    </xf>
    <xf numFmtId="38" fontId="5" fillId="8" borderId="19" xfId="1" applyFont="1" applyFill="1" applyBorder="1" applyAlignment="1" applyProtection="1">
      <alignment horizontal="right" vertical="center" shrinkToFit="1"/>
      <protection locked="0"/>
    </xf>
    <xf numFmtId="0" fontId="5" fillId="0" borderId="19" xfId="0" applyFont="1" applyBorder="1" applyAlignment="1">
      <alignment horizontal="center" vertical="top" shrinkToFit="1"/>
    </xf>
    <xf numFmtId="0" fontId="5" fillId="0" borderId="21" xfId="0" applyFont="1" applyBorder="1" applyAlignment="1">
      <alignment horizontal="center" vertical="top" shrinkToFit="1"/>
    </xf>
    <xf numFmtId="0" fontId="29" fillId="0" borderId="35" xfId="0" applyFont="1" applyBorder="1" applyAlignment="1">
      <alignment horizontal="left" vertical="top" wrapText="1"/>
    </xf>
    <xf numFmtId="0" fontId="29" fillId="0" borderId="0" xfId="0" applyFont="1" applyAlignment="1">
      <alignment horizontal="left" vertical="top" wrapText="1"/>
    </xf>
    <xf numFmtId="0" fontId="29" fillId="0" borderId="36" xfId="0" applyFont="1" applyBorder="1" applyAlignment="1">
      <alignment horizontal="left" vertical="top" wrapText="1"/>
    </xf>
    <xf numFmtId="0" fontId="15" fillId="0" borderId="18" xfId="0" applyFont="1" applyBorder="1" applyAlignment="1">
      <alignment horizontal="center" vertical="center" shrinkToFit="1"/>
    </xf>
    <xf numFmtId="0" fontId="15" fillId="0" borderId="19" xfId="0" applyFont="1" applyBorder="1" applyAlignment="1">
      <alignment horizontal="center" vertical="center" shrinkToFit="1"/>
    </xf>
    <xf numFmtId="0" fontId="15" fillId="0" borderId="20" xfId="0" applyFont="1" applyBorder="1" applyAlignment="1">
      <alignment horizontal="center" vertical="center" shrinkToFit="1"/>
    </xf>
    <xf numFmtId="181" fontId="15" fillId="0" borderId="18" xfId="0" applyNumberFormat="1" applyFont="1" applyBorder="1" applyAlignment="1">
      <alignment horizontal="right" vertical="center"/>
    </xf>
    <xf numFmtId="181" fontId="15" fillId="0" borderId="19" xfId="0" applyNumberFormat="1" applyFont="1" applyBorder="1" applyAlignment="1">
      <alignment horizontal="right" vertical="center"/>
    </xf>
    <xf numFmtId="181" fontId="15" fillId="0" borderId="20" xfId="0" applyNumberFormat="1" applyFont="1" applyBorder="1" applyAlignment="1">
      <alignment horizontal="right" vertical="center"/>
    </xf>
    <xf numFmtId="181" fontId="20" fillId="0" borderId="18" xfId="0" applyNumberFormat="1" applyFont="1" applyBorder="1" applyAlignment="1">
      <alignment horizontal="center" vertical="center"/>
    </xf>
    <xf numFmtId="181" fontId="20" fillId="0" borderId="19" xfId="0" applyNumberFormat="1" applyFont="1" applyBorder="1" applyAlignment="1">
      <alignment horizontal="center" vertical="center"/>
    </xf>
    <xf numFmtId="181" fontId="20" fillId="0" borderId="20" xfId="0" applyNumberFormat="1" applyFont="1" applyBorder="1" applyAlignment="1">
      <alignment horizontal="center" vertical="center"/>
    </xf>
    <xf numFmtId="0" fontId="15" fillId="0" borderId="25" xfId="0" applyFont="1" applyBorder="1" applyAlignment="1">
      <alignment horizontal="center" vertical="center" shrinkToFit="1"/>
    </xf>
    <xf numFmtId="0" fontId="15" fillId="0" borderId="25" xfId="0" applyFont="1" applyBorder="1" applyAlignment="1">
      <alignment horizontal="left" vertical="center" wrapText="1"/>
    </xf>
    <xf numFmtId="0" fontId="15" fillId="0" borderId="25" xfId="0" applyFont="1" applyBorder="1" applyAlignment="1">
      <alignment horizontal="left" vertical="center"/>
    </xf>
    <xf numFmtId="181" fontId="15" fillId="8" borderId="18" xfId="0" applyNumberFormat="1" applyFont="1" applyFill="1" applyBorder="1" applyAlignment="1" applyProtection="1">
      <alignment horizontal="right" vertical="center"/>
      <protection locked="0"/>
    </xf>
    <xf numFmtId="181" fontId="15" fillId="8" borderId="19" xfId="0" applyNumberFormat="1" applyFont="1" applyFill="1" applyBorder="1" applyAlignment="1" applyProtection="1">
      <alignment horizontal="right" vertical="center"/>
      <protection locked="0"/>
    </xf>
    <xf numFmtId="181" fontId="15" fillId="8" borderId="20" xfId="0" applyNumberFormat="1" applyFont="1" applyFill="1" applyBorder="1" applyAlignment="1" applyProtection="1">
      <alignment horizontal="right" vertical="center"/>
      <protection locked="0"/>
    </xf>
    <xf numFmtId="0" fontId="15" fillId="0" borderId="35" xfId="0" applyFont="1" applyBorder="1" applyAlignment="1">
      <alignment horizontal="left" vertical="center" wrapText="1"/>
    </xf>
    <xf numFmtId="181" fontId="15" fillId="8" borderId="25" xfId="0" applyNumberFormat="1" applyFont="1" applyFill="1" applyBorder="1" applyAlignment="1" applyProtection="1">
      <alignment horizontal="center" vertical="center"/>
      <protection locked="0"/>
    </xf>
    <xf numFmtId="182" fontId="15" fillId="8" borderId="18" xfId="0" applyNumberFormat="1" applyFont="1" applyFill="1" applyBorder="1" applyAlignment="1" applyProtection="1">
      <alignment horizontal="right" vertical="center"/>
      <protection locked="0"/>
    </xf>
    <xf numFmtId="182" fontId="15" fillId="8" borderId="19" xfId="0" applyNumberFormat="1" applyFont="1" applyFill="1" applyBorder="1" applyAlignment="1" applyProtection="1">
      <alignment horizontal="right" vertical="center"/>
      <protection locked="0"/>
    </xf>
    <xf numFmtId="182" fontId="15" fillId="8" borderId="20" xfId="0" applyNumberFormat="1" applyFont="1" applyFill="1" applyBorder="1" applyAlignment="1" applyProtection="1">
      <alignment horizontal="right" vertical="center"/>
      <protection locked="0"/>
    </xf>
    <xf numFmtId="0" fontId="15" fillId="0" borderId="18" xfId="0" applyFont="1" applyBorder="1" applyAlignment="1">
      <alignment horizontal="center" vertical="center"/>
    </xf>
    <xf numFmtId="0" fontId="15" fillId="0" borderId="19" xfId="0" applyFont="1" applyBorder="1" applyAlignment="1">
      <alignment horizontal="center" vertical="center"/>
    </xf>
    <xf numFmtId="0" fontId="15" fillId="0" borderId="20" xfId="0" applyFont="1" applyBorder="1" applyAlignment="1">
      <alignment horizontal="center" vertical="center"/>
    </xf>
    <xf numFmtId="0" fontId="15" fillId="0" borderId="25" xfId="0" applyFont="1" applyBorder="1" applyAlignment="1">
      <alignment horizontal="left" vertical="center" wrapText="1" shrinkToFit="1"/>
    </xf>
    <xf numFmtId="0" fontId="15" fillId="0" borderId="25" xfId="0" applyFont="1" applyBorder="1" applyAlignment="1">
      <alignment horizontal="left" vertical="center" shrinkToFit="1"/>
    </xf>
    <xf numFmtId="0" fontId="15" fillId="0" borderId="25" xfId="0" applyFont="1" applyBorder="1" applyAlignment="1">
      <alignment horizontal="center" vertical="center"/>
    </xf>
    <xf numFmtId="181" fontId="28" fillId="0" borderId="25" xfId="0" applyNumberFormat="1" applyFont="1" applyBorder="1" applyAlignment="1">
      <alignment horizontal="center" vertical="center"/>
    </xf>
    <xf numFmtId="0" fontId="12" fillId="0" borderId="23" xfId="0" applyFont="1" applyBorder="1" applyAlignment="1">
      <alignment horizontal="left" vertical="top"/>
    </xf>
    <xf numFmtId="181" fontId="15" fillId="0" borderId="25" xfId="0" applyNumberFormat="1" applyFont="1" applyBorder="1" applyAlignment="1">
      <alignment horizontal="right" vertical="center"/>
    </xf>
    <xf numFmtId="0" fontId="15" fillId="0" borderId="25" xfId="0" applyFont="1" applyBorder="1" applyAlignment="1">
      <alignment horizontal="right" vertical="center"/>
    </xf>
    <xf numFmtId="0" fontId="12" fillId="0" borderId="23" xfId="0" applyFont="1" applyBorder="1" applyAlignment="1">
      <alignment horizontal="left" vertical="center"/>
    </xf>
    <xf numFmtId="0" fontId="15" fillId="0" borderId="23" xfId="0" applyFont="1" applyBorder="1" applyAlignment="1">
      <alignment horizontal="right"/>
    </xf>
    <xf numFmtId="0" fontId="14" fillId="0" borderId="18" xfId="0" applyFont="1" applyBorder="1" applyAlignment="1">
      <alignment horizontal="center" vertical="center" shrinkToFit="1"/>
    </xf>
    <xf numFmtId="0" fontId="14" fillId="0" borderId="19" xfId="0" applyFont="1" applyBorder="1" applyAlignment="1">
      <alignment horizontal="center" vertical="center" shrinkToFit="1"/>
    </xf>
    <xf numFmtId="0" fontId="14" fillId="0" borderId="20" xfId="0" applyFont="1" applyBorder="1" applyAlignment="1">
      <alignment horizontal="center" vertical="center" shrinkToFit="1"/>
    </xf>
    <xf numFmtId="178" fontId="12" fillId="0" borderId="25" xfId="0" applyNumberFormat="1" applyFont="1" applyBorder="1" applyAlignment="1">
      <alignment horizontal="right" vertical="center" shrinkToFit="1"/>
    </xf>
    <xf numFmtId="178" fontId="12" fillId="0" borderId="18" xfId="0" applyNumberFormat="1" applyFont="1" applyBorder="1" applyAlignment="1">
      <alignment horizontal="right" vertical="center" shrinkToFit="1"/>
    </xf>
    <xf numFmtId="178" fontId="12" fillId="8" borderId="18" xfId="0" applyNumberFormat="1" applyFont="1" applyFill="1" applyBorder="1" applyAlignment="1" applyProtection="1">
      <alignment horizontal="right" vertical="center" shrinkToFit="1"/>
      <protection locked="0"/>
    </xf>
    <xf numFmtId="178" fontId="12" fillId="8" borderId="19" xfId="0" applyNumberFormat="1" applyFont="1" applyFill="1" applyBorder="1" applyAlignment="1" applyProtection="1">
      <alignment horizontal="right" vertical="center" shrinkToFit="1"/>
      <protection locked="0"/>
    </xf>
    <xf numFmtId="0" fontId="12" fillId="0" borderId="20" xfId="0" applyFont="1" applyBorder="1" applyAlignment="1">
      <alignment horizontal="left" vertical="center" shrinkToFit="1"/>
    </xf>
    <xf numFmtId="0" fontId="12" fillId="0" borderId="25" xfId="0" applyFont="1" applyBorder="1" applyAlignment="1">
      <alignment horizontal="left" vertical="center" shrinkToFit="1"/>
    </xf>
    <xf numFmtId="0" fontId="12" fillId="0" borderId="18" xfId="0" applyFont="1" applyBorder="1" applyAlignment="1">
      <alignment horizontal="right" vertical="center" shrinkToFit="1"/>
    </xf>
    <xf numFmtId="0" fontId="12" fillId="0" borderId="19" xfId="0" applyFont="1" applyBorder="1" applyAlignment="1">
      <alignment horizontal="right" vertical="center" shrinkToFit="1"/>
    </xf>
    <xf numFmtId="0" fontId="14" fillId="0" borderId="25" xfId="0" applyFont="1" applyBorder="1" applyAlignment="1">
      <alignment horizontal="center" vertical="center" shrinkToFit="1"/>
    </xf>
    <xf numFmtId="3" fontId="12" fillId="8" borderId="18" xfId="0" applyNumberFormat="1" applyFont="1" applyFill="1" applyBorder="1" applyAlignment="1" applyProtection="1">
      <alignment horizontal="right" vertical="center"/>
      <protection locked="0"/>
    </xf>
    <xf numFmtId="3" fontId="12" fillId="8" borderId="19" xfId="0" applyNumberFormat="1" applyFont="1" applyFill="1" applyBorder="1" applyAlignment="1" applyProtection="1">
      <alignment horizontal="right" vertical="center"/>
      <protection locked="0"/>
    </xf>
    <xf numFmtId="2" fontId="12" fillId="0" borderId="18" xfId="0" applyNumberFormat="1" applyFont="1" applyBorder="1" applyAlignment="1">
      <alignment horizontal="center" vertical="center"/>
    </xf>
    <xf numFmtId="2" fontId="12" fillId="0" borderId="19" xfId="0" applyNumberFormat="1" applyFont="1" applyBorder="1" applyAlignment="1">
      <alignment horizontal="center" vertical="center"/>
    </xf>
    <xf numFmtId="0" fontId="14" fillId="0" borderId="18" xfId="0" applyFont="1" applyBorder="1" applyAlignment="1">
      <alignment horizontal="center" vertical="center"/>
    </xf>
    <xf numFmtId="0" fontId="14" fillId="0" borderId="19" xfId="0" applyFont="1" applyBorder="1" applyAlignment="1">
      <alignment horizontal="center" vertical="center"/>
    </xf>
    <xf numFmtId="0" fontId="14" fillId="0" borderId="20" xfId="0" applyFont="1" applyBorder="1" applyAlignment="1">
      <alignment horizontal="center" vertical="center"/>
    </xf>
    <xf numFmtId="4" fontId="12" fillId="8" borderId="18" xfId="0" applyNumberFormat="1" applyFont="1" applyFill="1" applyBorder="1" applyAlignment="1" applyProtection="1">
      <alignment horizontal="right" vertical="center"/>
      <protection locked="0"/>
    </xf>
    <xf numFmtId="4" fontId="12" fillId="8" borderId="19" xfId="0" applyNumberFormat="1" applyFont="1" applyFill="1" applyBorder="1" applyAlignment="1" applyProtection="1">
      <alignment horizontal="right" vertical="center"/>
      <protection locked="0"/>
    </xf>
    <xf numFmtId="0" fontId="12" fillId="0" borderId="35" xfId="0" applyFont="1" applyBorder="1" applyAlignment="1">
      <alignment horizontal="left" vertical="center" shrinkToFit="1"/>
    </xf>
    <xf numFmtId="0" fontId="12" fillId="0" borderId="0" xfId="0" applyFont="1" applyAlignment="1">
      <alignment horizontal="left" vertical="center" shrinkToFit="1"/>
    </xf>
    <xf numFmtId="0" fontId="12" fillId="0" borderId="36" xfId="0" applyFont="1" applyBorder="1" applyAlignment="1">
      <alignment horizontal="left" vertical="center" shrinkToFit="1"/>
    </xf>
    <xf numFmtId="0" fontId="26" fillId="0" borderId="18" xfId="0" applyFont="1" applyBorder="1" applyAlignment="1">
      <alignment horizontal="center" vertical="center" shrinkToFit="1"/>
    </xf>
    <xf numFmtId="0" fontId="26" fillId="0" borderId="19" xfId="0" applyFont="1" applyBorder="1" applyAlignment="1">
      <alignment horizontal="center" vertical="center" shrinkToFit="1"/>
    </xf>
    <xf numFmtId="0" fontId="26" fillId="0" borderId="20" xfId="0" applyFont="1" applyBorder="1" applyAlignment="1">
      <alignment horizontal="center" vertical="center" shrinkToFit="1"/>
    </xf>
    <xf numFmtId="4" fontId="12" fillId="8" borderId="18" xfId="0" applyNumberFormat="1" applyFont="1" applyFill="1" applyBorder="1" applyAlignment="1" applyProtection="1">
      <alignment horizontal="right" vertical="center" shrinkToFit="1"/>
      <protection locked="0"/>
    </xf>
    <xf numFmtId="4" fontId="12" fillId="8" borderId="19" xfId="0" applyNumberFormat="1" applyFont="1" applyFill="1" applyBorder="1" applyAlignment="1" applyProtection="1">
      <alignment horizontal="right" vertical="center" shrinkToFit="1"/>
      <protection locked="0"/>
    </xf>
    <xf numFmtId="0" fontId="12" fillId="0" borderId="35" xfId="0" applyFont="1" applyBorder="1" applyAlignment="1">
      <alignment horizontal="left" vertical="center"/>
    </xf>
    <xf numFmtId="0" fontId="12" fillId="0" borderId="0" xfId="0" applyFont="1" applyAlignment="1">
      <alignment horizontal="left" vertical="center"/>
    </xf>
    <xf numFmtId="0" fontId="12" fillId="0" borderId="36" xfId="0" applyFont="1" applyBorder="1" applyAlignment="1">
      <alignment horizontal="left" vertical="center"/>
    </xf>
    <xf numFmtId="0" fontId="26" fillId="0" borderId="18" xfId="0" applyFont="1" applyBorder="1" applyAlignment="1">
      <alignment horizontal="center" vertical="center"/>
    </xf>
    <xf numFmtId="0" fontId="26" fillId="0" borderId="19" xfId="0" applyFont="1" applyBorder="1" applyAlignment="1">
      <alignment horizontal="center" vertical="center"/>
    </xf>
    <xf numFmtId="0" fontId="26" fillId="0" borderId="20" xfId="0" applyFont="1" applyBorder="1" applyAlignment="1">
      <alignment horizontal="center" vertical="center"/>
    </xf>
    <xf numFmtId="4" fontId="12" fillId="0" borderId="18" xfId="0" applyNumberFormat="1" applyFont="1" applyBorder="1" applyAlignment="1">
      <alignment horizontal="right" vertical="center" shrinkToFit="1"/>
    </xf>
    <xf numFmtId="4" fontId="12" fillId="0" borderId="19" xfId="0" applyNumberFormat="1" applyFont="1" applyBorder="1" applyAlignment="1">
      <alignment horizontal="right" vertical="center" shrinkToFit="1"/>
    </xf>
    <xf numFmtId="0" fontId="14" fillId="8" borderId="0" xfId="0" applyFont="1" applyFill="1" applyAlignment="1" applyProtection="1">
      <alignment horizontal="left" vertical="top" shrinkToFit="1"/>
      <protection locked="0"/>
    </xf>
    <xf numFmtId="2" fontId="12" fillId="0" borderId="25" xfId="0" applyNumberFormat="1" applyFont="1" applyBorder="1" applyAlignment="1">
      <alignment horizontal="center" vertical="center"/>
    </xf>
    <xf numFmtId="0" fontId="15" fillId="0" borderId="0" xfId="0" applyFont="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2" fillId="0" borderId="15" xfId="0" applyFont="1" applyBorder="1" applyAlignment="1">
      <alignment horizontal="left" vertical="center"/>
    </xf>
    <xf numFmtId="0" fontId="14" fillId="0" borderId="25" xfId="0" applyFont="1" applyBorder="1" applyAlignment="1">
      <alignment horizontal="center" vertical="center" wrapText="1" shrinkToFit="1"/>
    </xf>
    <xf numFmtId="3" fontId="12" fillId="8" borderId="25" xfId="0" applyNumberFormat="1" applyFont="1" applyFill="1" applyBorder="1" applyAlignment="1" applyProtection="1">
      <alignment horizontal="right" vertical="center"/>
      <protection locked="0"/>
    </xf>
    <xf numFmtId="0" fontId="15" fillId="0" borderId="0" xfId="0" applyFont="1" applyAlignment="1">
      <alignment horizontal="left" vertical="center"/>
    </xf>
    <xf numFmtId="0" fontId="15" fillId="0" borderId="0" xfId="0" applyFont="1" applyAlignment="1" applyProtection="1">
      <alignment horizontal="center" vertical="top" wrapText="1"/>
      <protection locked="0"/>
    </xf>
    <xf numFmtId="0" fontId="12" fillId="0" borderId="0" xfId="0" applyFont="1" applyAlignment="1" applyProtection="1">
      <alignment horizontal="center" vertical="top" wrapText="1"/>
      <protection locked="0"/>
    </xf>
    <xf numFmtId="0" fontId="12" fillId="8" borderId="16" xfId="0" applyFont="1" applyFill="1" applyBorder="1" applyAlignment="1" applyProtection="1">
      <alignment horizontal="left" vertical="top" wrapText="1"/>
      <protection locked="0"/>
    </xf>
    <xf numFmtId="0" fontId="12" fillId="8" borderId="36" xfId="0" applyFont="1" applyFill="1" applyBorder="1" applyAlignment="1" applyProtection="1">
      <alignment horizontal="left" vertical="top" wrapText="1"/>
      <protection locked="0"/>
    </xf>
    <xf numFmtId="0" fontId="12" fillId="8" borderId="43" xfId="0" applyFont="1" applyFill="1" applyBorder="1" applyAlignment="1" applyProtection="1">
      <alignment horizontal="left" vertical="top" wrapText="1"/>
      <protection locked="0"/>
    </xf>
    <xf numFmtId="0" fontId="12" fillId="8" borderId="1" xfId="0" applyFont="1" applyFill="1" applyBorder="1" applyAlignment="1" applyProtection="1">
      <alignment horizontal="left" vertical="top" wrapText="1"/>
      <protection locked="0"/>
    </xf>
    <xf numFmtId="0" fontId="12" fillId="8" borderId="50" xfId="0" applyFont="1" applyFill="1" applyBorder="1" applyAlignment="1" applyProtection="1">
      <alignment horizontal="left" vertical="top" wrapText="1"/>
      <protection locked="0"/>
    </xf>
    <xf numFmtId="0" fontId="14" fillId="0" borderId="16" xfId="0" applyFont="1" applyBorder="1" applyAlignment="1" applyProtection="1">
      <alignment horizontal="left" vertical="top" wrapText="1"/>
      <protection locked="0"/>
    </xf>
    <xf numFmtId="0" fontId="14" fillId="0" borderId="0" xfId="0" applyFont="1" applyAlignment="1" applyProtection="1">
      <alignment horizontal="left" vertical="top" wrapText="1"/>
      <protection locked="0"/>
    </xf>
    <xf numFmtId="0" fontId="14" fillId="0" borderId="36" xfId="0" applyFont="1" applyBorder="1" applyAlignment="1" applyProtection="1">
      <alignment horizontal="left" vertical="top" wrapText="1"/>
      <protection locked="0"/>
    </xf>
    <xf numFmtId="0" fontId="14" fillId="0" borderId="43" xfId="0" applyFont="1" applyBorder="1" applyAlignment="1" applyProtection="1">
      <alignment horizontal="left" vertical="top" wrapText="1"/>
      <protection locked="0"/>
    </xf>
    <xf numFmtId="0" fontId="14" fillId="0" borderId="1" xfId="0" applyFont="1" applyBorder="1" applyAlignment="1" applyProtection="1">
      <alignment horizontal="left" vertical="top" wrapText="1"/>
      <protection locked="0"/>
    </xf>
    <xf numFmtId="0" fontId="14" fillId="0" borderId="50" xfId="0" applyFont="1" applyBorder="1" applyAlignment="1" applyProtection="1">
      <alignment horizontal="left" vertical="top" wrapText="1"/>
      <protection locked="0"/>
    </xf>
    <xf numFmtId="0" fontId="12" fillId="0" borderId="20" xfId="0" applyFont="1" applyBorder="1" applyAlignment="1">
      <alignment horizontal="center" vertical="center" wrapText="1"/>
    </xf>
    <xf numFmtId="0" fontId="12" fillId="8" borderId="25" xfId="0" applyFont="1" applyFill="1" applyBorder="1" applyAlignment="1" applyProtection="1">
      <alignment horizontal="left" vertical="center" shrinkToFit="1"/>
      <protection locked="0"/>
    </xf>
    <xf numFmtId="0" fontId="12" fillId="8" borderId="26" xfId="0" applyFont="1" applyFill="1" applyBorder="1" applyAlignment="1" applyProtection="1">
      <alignment horizontal="left" vertical="center" shrinkToFit="1"/>
      <protection locked="0"/>
    </xf>
    <xf numFmtId="0" fontId="12" fillId="8" borderId="18" xfId="0" applyFont="1" applyFill="1" applyBorder="1" applyAlignment="1" applyProtection="1">
      <alignment horizontal="left" vertical="center" shrinkToFit="1"/>
      <protection locked="0"/>
    </xf>
    <xf numFmtId="0" fontId="12" fillId="8" borderId="19" xfId="0" applyFont="1" applyFill="1" applyBorder="1" applyAlignment="1" applyProtection="1">
      <alignment horizontal="left" vertical="center" shrinkToFit="1"/>
      <protection locked="0"/>
    </xf>
    <xf numFmtId="0" fontId="12" fillId="8" borderId="20" xfId="0" applyFont="1" applyFill="1" applyBorder="1" applyAlignment="1" applyProtection="1">
      <alignment horizontal="left" vertical="center" shrinkToFit="1"/>
      <protection locked="0"/>
    </xf>
    <xf numFmtId="0" fontId="15" fillId="0" borderId="18" xfId="0" applyFont="1" applyBorder="1" applyAlignment="1">
      <alignment horizontal="center" vertical="center" wrapText="1"/>
    </xf>
    <xf numFmtId="0" fontId="15" fillId="0" borderId="19" xfId="0" applyFont="1" applyBorder="1" applyAlignment="1">
      <alignment horizontal="center" vertical="center" wrapText="1"/>
    </xf>
    <xf numFmtId="0" fontId="15" fillId="0" borderId="20" xfId="0" applyFont="1" applyBorder="1" applyAlignment="1">
      <alignment horizontal="center" vertical="center" wrapText="1"/>
    </xf>
    <xf numFmtId="0" fontId="12" fillId="8" borderId="21" xfId="0" applyFont="1" applyFill="1" applyBorder="1" applyAlignment="1" applyProtection="1">
      <alignment horizontal="left" vertical="center" shrinkToFit="1"/>
      <protection locked="0"/>
    </xf>
    <xf numFmtId="3" fontId="5" fillId="0" borderId="18" xfId="0" applyNumberFormat="1" applyFont="1" applyBorder="1" applyAlignment="1">
      <alignment horizontal="right" vertical="top" shrinkToFit="1"/>
    </xf>
    <xf numFmtId="3" fontId="5" fillId="0" borderId="19" xfId="0" applyNumberFormat="1" applyFont="1" applyBorder="1" applyAlignment="1">
      <alignment horizontal="right" vertical="top" shrinkToFit="1"/>
    </xf>
    <xf numFmtId="0" fontId="12" fillId="0" borderId="19" xfId="0" applyFont="1" applyBorder="1" applyAlignment="1">
      <alignment horizontal="center" vertical="top"/>
    </xf>
    <xf numFmtId="0" fontId="12" fillId="0" borderId="20" xfId="0" applyFont="1" applyBorder="1" applyAlignment="1">
      <alignment horizontal="center" vertical="top"/>
    </xf>
    <xf numFmtId="0" fontId="12" fillId="0" borderId="18" xfId="0" applyFont="1" applyBorder="1" applyAlignment="1">
      <alignment horizontal="center" vertical="center" shrinkToFit="1"/>
    </xf>
    <xf numFmtId="0" fontId="12" fillId="0" borderId="19" xfId="0" applyFont="1" applyBorder="1" applyAlignment="1">
      <alignment horizontal="center" vertical="center" shrinkToFit="1"/>
    </xf>
    <xf numFmtId="0" fontId="12" fillId="0" borderId="20" xfId="0" applyFont="1" applyBorder="1" applyAlignment="1">
      <alignment horizontal="center" vertical="center" shrinkToFit="1"/>
    </xf>
    <xf numFmtId="178" fontId="12" fillId="0" borderId="18" xfId="1" applyNumberFormat="1" applyFont="1" applyBorder="1" applyAlignment="1" applyProtection="1">
      <alignment horizontal="center" vertical="center" shrinkToFit="1"/>
    </xf>
    <xf numFmtId="178" fontId="12" fillId="0" borderId="19" xfId="1" applyNumberFormat="1" applyFont="1" applyBorder="1" applyAlignment="1" applyProtection="1">
      <alignment horizontal="center" vertical="center" shrinkToFit="1"/>
    </xf>
    <xf numFmtId="178" fontId="12" fillId="0" borderId="20" xfId="1" applyNumberFormat="1" applyFont="1" applyBorder="1" applyAlignment="1" applyProtection="1">
      <alignment horizontal="center" vertical="center" shrinkToFit="1"/>
    </xf>
    <xf numFmtId="3" fontId="5" fillId="8" borderId="18" xfId="0" applyNumberFormat="1" applyFont="1" applyFill="1" applyBorder="1" applyAlignment="1" applyProtection="1">
      <alignment horizontal="right" vertical="center" shrinkToFit="1"/>
      <protection locked="0"/>
    </xf>
    <xf numFmtId="3" fontId="5" fillId="8" borderId="19" xfId="0" applyNumberFormat="1" applyFont="1" applyFill="1" applyBorder="1" applyAlignment="1" applyProtection="1">
      <alignment horizontal="right" vertical="center" shrinkToFit="1"/>
      <protection locked="0"/>
    </xf>
    <xf numFmtId="0" fontId="5" fillId="0" borderId="19" xfId="0" applyFont="1" applyBorder="1" applyAlignment="1">
      <alignment horizontal="center" vertical="center"/>
    </xf>
    <xf numFmtId="0" fontId="5" fillId="0" borderId="20" xfId="0" applyFont="1" applyBorder="1" applyAlignment="1">
      <alignment horizontal="center" vertical="center"/>
    </xf>
    <xf numFmtId="180" fontId="12" fillId="0" borderId="25" xfId="0" applyNumberFormat="1" applyFont="1" applyBorder="1" applyAlignment="1">
      <alignment horizontal="center" vertical="center" shrinkToFit="1"/>
    </xf>
    <xf numFmtId="3" fontId="5" fillId="8" borderId="18" xfId="0" applyNumberFormat="1" applyFont="1" applyFill="1" applyBorder="1" applyAlignment="1" applyProtection="1">
      <alignment horizontal="right" vertical="center"/>
      <protection locked="0"/>
    </xf>
    <xf numFmtId="3" fontId="5" fillId="8" borderId="19" xfId="0" applyNumberFormat="1" applyFont="1" applyFill="1" applyBorder="1" applyAlignment="1" applyProtection="1">
      <alignment horizontal="right" vertical="center"/>
      <protection locked="0"/>
    </xf>
    <xf numFmtId="178" fontId="5" fillId="0" borderId="18" xfId="1" applyNumberFormat="1" applyFont="1" applyBorder="1" applyAlignment="1" applyProtection="1">
      <alignment horizontal="center" vertical="center"/>
    </xf>
    <xf numFmtId="178" fontId="5" fillId="0" borderId="19" xfId="1" applyNumberFormat="1" applyFont="1" applyBorder="1" applyAlignment="1" applyProtection="1">
      <alignment horizontal="center" vertical="center"/>
    </xf>
    <xf numFmtId="178" fontId="5" fillId="0" borderId="20" xfId="1" applyNumberFormat="1" applyFont="1" applyBorder="1" applyAlignment="1" applyProtection="1">
      <alignment horizontal="center" vertical="center"/>
    </xf>
    <xf numFmtId="0" fontId="5" fillId="0" borderId="25" xfId="0" applyFont="1" applyBorder="1" applyAlignment="1" applyProtection="1">
      <alignment horizontal="center" vertical="center"/>
      <protection locked="0"/>
    </xf>
    <xf numFmtId="180" fontId="5" fillId="8" borderId="18" xfId="0" applyNumberFormat="1" applyFont="1" applyFill="1" applyBorder="1" applyAlignment="1" applyProtection="1">
      <alignment horizontal="right" vertical="top" shrinkToFit="1"/>
      <protection locked="0"/>
    </xf>
    <xf numFmtId="180" fontId="5" fillId="8" borderId="19" xfId="0" applyNumberFormat="1" applyFont="1" applyFill="1" applyBorder="1" applyAlignment="1" applyProtection="1">
      <alignment horizontal="right" vertical="top" shrinkToFit="1"/>
      <protection locked="0"/>
    </xf>
    <xf numFmtId="0" fontId="12" fillId="0" borderId="25" xfId="0" applyFont="1" applyBorder="1" applyAlignment="1">
      <alignment horizontal="center" vertical="top" wrapText="1"/>
    </xf>
    <xf numFmtId="0" fontId="15" fillId="0" borderId="32" xfId="0" applyFont="1" applyBorder="1" applyAlignment="1">
      <alignment horizontal="center" vertical="center" wrapText="1"/>
    </xf>
    <xf numFmtId="0" fontId="15" fillId="0" borderId="33" xfId="0" applyFont="1" applyBorder="1" applyAlignment="1">
      <alignment horizontal="center" vertical="center" wrapText="1"/>
    </xf>
    <xf numFmtId="0" fontId="15" fillId="0" borderId="42" xfId="0" applyFont="1" applyBorder="1" applyAlignment="1">
      <alignment horizontal="center" vertical="center" wrapText="1"/>
    </xf>
    <xf numFmtId="0" fontId="15" fillId="0" borderId="45" xfId="0" applyFont="1" applyBorder="1" applyAlignment="1">
      <alignment horizontal="center" vertical="center" wrapText="1"/>
    </xf>
    <xf numFmtId="0" fontId="15" fillId="0" borderId="1" xfId="0" applyFont="1" applyBorder="1" applyAlignment="1">
      <alignment horizontal="center" vertical="center" wrapText="1"/>
    </xf>
    <xf numFmtId="0" fontId="15" fillId="0" borderId="44" xfId="0" applyFont="1" applyBorder="1" applyAlignment="1">
      <alignment horizontal="center" vertical="center" wrapText="1"/>
    </xf>
    <xf numFmtId="38" fontId="12" fillId="0" borderId="25" xfId="1" applyFont="1" applyBorder="1" applyAlignment="1" applyProtection="1">
      <alignment horizontal="center" vertical="center" wrapText="1"/>
    </xf>
    <xf numFmtId="0" fontId="12" fillId="0" borderId="28" xfId="0" applyFont="1" applyBorder="1" applyAlignment="1">
      <alignment horizontal="center" vertical="center" wrapText="1"/>
    </xf>
    <xf numFmtId="0" fontId="12" fillId="8" borderId="46" xfId="0" applyFont="1" applyFill="1" applyBorder="1" applyAlignment="1" applyProtection="1">
      <alignment horizontal="left" vertical="center" shrinkToFit="1"/>
      <protection locked="0"/>
    </xf>
    <xf numFmtId="0" fontId="12" fillId="8" borderId="47" xfId="0" applyFont="1" applyFill="1" applyBorder="1" applyAlignment="1" applyProtection="1">
      <alignment horizontal="left" vertical="center" shrinkToFit="1"/>
      <protection locked="0"/>
    </xf>
    <xf numFmtId="0" fontId="12" fillId="8" borderId="48" xfId="0" applyFont="1" applyFill="1" applyBorder="1" applyAlignment="1" applyProtection="1">
      <alignment horizontal="left" vertical="center" shrinkToFit="1"/>
      <protection locked="0"/>
    </xf>
    <xf numFmtId="0" fontId="12" fillId="0" borderId="46" xfId="0" applyFont="1" applyBorder="1" applyAlignment="1" applyProtection="1">
      <alignment horizontal="center" vertical="center" shrinkToFit="1"/>
      <protection locked="0"/>
    </xf>
    <xf numFmtId="0" fontId="12" fillId="0" borderId="47" xfId="0" applyFont="1" applyBorder="1" applyAlignment="1" applyProtection="1">
      <alignment horizontal="center" vertical="center" shrinkToFit="1"/>
      <protection locked="0"/>
    </xf>
    <xf numFmtId="0" fontId="12" fillId="0" borderId="48" xfId="0" applyFont="1" applyBorder="1" applyAlignment="1" applyProtection="1">
      <alignment horizontal="center" vertical="center" shrinkToFit="1"/>
      <protection locked="0"/>
    </xf>
    <xf numFmtId="3" fontId="5" fillId="8" borderId="18" xfId="0" applyNumberFormat="1" applyFont="1" applyFill="1" applyBorder="1" applyAlignment="1" applyProtection="1">
      <alignment horizontal="right" vertical="top" shrinkToFit="1"/>
      <protection locked="0"/>
    </xf>
    <xf numFmtId="3" fontId="5" fillId="8" borderId="19" xfId="0" applyNumberFormat="1" applyFont="1" applyFill="1" applyBorder="1" applyAlignment="1" applyProtection="1">
      <alignment horizontal="right" vertical="top" shrinkToFit="1"/>
      <protection locked="0"/>
    </xf>
    <xf numFmtId="0" fontId="17" fillId="8" borderId="46" xfId="0" applyFont="1" applyFill="1" applyBorder="1" applyAlignment="1" applyProtection="1">
      <alignment horizontal="left" vertical="center"/>
      <protection locked="0"/>
    </xf>
    <xf numFmtId="0" fontId="17" fillId="8" borderId="47" xfId="0" applyFont="1" applyFill="1" applyBorder="1" applyAlignment="1" applyProtection="1">
      <alignment horizontal="left" vertical="center"/>
      <protection locked="0"/>
    </xf>
    <xf numFmtId="0" fontId="17" fillId="8" borderId="49" xfId="0" applyFont="1" applyFill="1" applyBorder="1" applyAlignment="1" applyProtection="1">
      <alignment horizontal="left" vertical="center"/>
      <protection locked="0"/>
    </xf>
    <xf numFmtId="0" fontId="15" fillId="8" borderId="0" xfId="0" applyFont="1" applyFill="1" applyAlignment="1" applyProtection="1">
      <alignment horizontal="left" vertical="top"/>
      <protection locked="0"/>
    </xf>
    <xf numFmtId="0" fontId="15" fillId="8" borderId="36" xfId="0" applyFont="1" applyFill="1" applyBorder="1" applyAlignment="1" applyProtection="1">
      <alignment horizontal="left" vertical="top"/>
      <protection locked="0"/>
    </xf>
    <xf numFmtId="0" fontId="15" fillId="8" borderId="16" xfId="0" applyFont="1" applyFill="1" applyBorder="1" applyAlignment="1" applyProtection="1">
      <alignment horizontal="left" vertical="top"/>
      <protection locked="0"/>
    </xf>
    <xf numFmtId="0" fontId="15" fillId="8" borderId="43" xfId="0" applyFont="1" applyFill="1" applyBorder="1" applyAlignment="1" applyProtection="1">
      <alignment horizontal="left" vertical="top"/>
      <protection locked="0"/>
    </xf>
    <xf numFmtId="0" fontId="15" fillId="8" borderId="1" xfId="0" applyFont="1" applyFill="1" applyBorder="1" applyAlignment="1" applyProtection="1">
      <alignment horizontal="left" vertical="top"/>
      <protection locked="0"/>
    </xf>
    <xf numFmtId="0" fontId="15" fillId="8" borderId="50" xfId="0" applyFont="1" applyFill="1" applyBorder="1" applyAlignment="1" applyProtection="1">
      <alignment horizontal="left" vertical="top"/>
      <protection locked="0"/>
    </xf>
    <xf numFmtId="0" fontId="12" fillId="0" borderId="60" xfId="0" applyFont="1" applyBorder="1" applyAlignment="1">
      <alignment horizontal="center" vertical="center" wrapText="1"/>
    </xf>
    <xf numFmtId="0" fontId="12" fillId="0" borderId="33" xfId="0" applyFont="1" applyBorder="1" applyAlignment="1">
      <alignment horizontal="center" vertical="center" wrapText="1"/>
    </xf>
    <xf numFmtId="0" fontId="12" fillId="0" borderId="42" xfId="0" applyFont="1" applyBorder="1" applyAlignment="1">
      <alignment horizontal="center" vertical="center" wrapText="1"/>
    </xf>
    <xf numFmtId="0" fontId="12" fillId="0" borderId="16" xfId="0" applyFont="1" applyBorder="1" applyAlignment="1">
      <alignment horizontal="center" vertical="center" wrapText="1"/>
    </xf>
    <xf numFmtId="0" fontId="12" fillId="0" borderId="0" xfId="0" applyFont="1" applyAlignment="1">
      <alignment horizontal="center" vertical="center" wrapText="1"/>
    </xf>
    <xf numFmtId="0" fontId="12" fillId="0" borderId="17" xfId="0" applyFont="1" applyBorder="1" applyAlignment="1">
      <alignment horizontal="center" vertical="center" wrapText="1"/>
    </xf>
    <xf numFmtId="0" fontId="12" fillId="0" borderId="43"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44" xfId="0" applyFont="1" applyBorder="1" applyAlignment="1">
      <alignment horizontal="center" vertical="center" wrapText="1"/>
    </xf>
    <xf numFmtId="0" fontId="14" fillId="8" borderId="18" xfId="0" applyFont="1" applyFill="1" applyBorder="1" applyAlignment="1" applyProtection="1">
      <alignment horizontal="center" vertical="center" shrinkToFit="1"/>
      <protection locked="0"/>
    </xf>
    <xf numFmtId="0" fontId="14" fillId="8" borderId="19" xfId="0" applyFont="1" applyFill="1" applyBorder="1" applyAlignment="1" applyProtection="1">
      <alignment horizontal="center" vertical="center" shrinkToFit="1"/>
      <protection locked="0"/>
    </xf>
    <xf numFmtId="0" fontId="5" fillId="0" borderId="19" xfId="0" applyFont="1" applyBorder="1" applyAlignment="1">
      <alignment horizontal="center" vertical="center" shrinkToFit="1"/>
    </xf>
    <xf numFmtId="0" fontId="21" fillId="8" borderId="19" xfId="0" applyFont="1" applyFill="1" applyBorder="1" applyAlignment="1" applyProtection="1">
      <alignment horizontal="center" vertical="center" shrinkToFit="1"/>
      <protection locked="0"/>
    </xf>
    <xf numFmtId="0" fontId="7" fillId="0" borderId="19" xfId="0" applyFont="1" applyBorder="1" applyAlignment="1">
      <alignment horizontal="center" vertical="center"/>
    </xf>
    <xf numFmtId="0" fontId="7" fillId="0" borderId="20" xfId="0" applyFont="1" applyBorder="1" applyAlignment="1">
      <alignment horizontal="center" vertical="center"/>
    </xf>
    <xf numFmtId="0" fontId="12" fillId="0" borderId="26" xfId="0" applyFont="1" applyBorder="1" applyAlignment="1">
      <alignment horizontal="center" vertical="center" shrinkToFit="1"/>
    </xf>
    <xf numFmtId="3" fontId="14" fillId="8" borderId="18" xfId="0" applyNumberFormat="1" applyFont="1" applyFill="1" applyBorder="1" applyAlignment="1" applyProtection="1">
      <alignment horizontal="right" vertical="center" shrinkToFit="1"/>
      <protection locked="0"/>
    </xf>
    <xf numFmtId="3" fontId="14" fillId="8" borderId="19" xfId="0" applyNumberFormat="1" applyFont="1" applyFill="1" applyBorder="1" applyAlignment="1" applyProtection="1">
      <alignment horizontal="right" vertical="center" shrinkToFit="1"/>
      <protection locked="0"/>
    </xf>
    <xf numFmtId="179" fontId="12" fillId="0" borderId="19" xfId="0" applyNumberFormat="1" applyFont="1" applyBorder="1" applyAlignment="1">
      <alignment horizontal="center" vertical="center" shrinkToFit="1"/>
    </xf>
    <xf numFmtId="179" fontId="12" fillId="0" borderId="20" xfId="0" applyNumberFormat="1" applyFont="1" applyBorder="1" applyAlignment="1">
      <alignment horizontal="center" vertical="center" shrinkToFit="1"/>
    </xf>
    <xf numFmtId="0" fontId="14" fillId="8" borderId="25" xfId="0" applyFont="1" applyFill="1" applyBorder="1" applyAlignment="1" applyProtection="1">
      <alignment horizontal="center" vertical="center" shrinkToFit="1"/>
      <protection locked="0"/>
    </xf>
    <xf numFmtId="179" fontId="12" fillId="0" borderId="21" xfId="0" applyNumberFormat="1" applyFont="1" applyBorder="1" applyAlignment="1">
      <alignment horizontal="center" vertical="center" shrinkToFit="1"/>
    </xf>
    <xf numFmtId="38" fontId="12" fillId="0" borderId="53" xfId="1" applyFont="1" applyBorder="1" applyAlignment="1" applyProtection="1">
      <alignment horizontal="center" vertical="center" shrinkToFit="1"/>
    </xf>
    <xf numFmtId="38" fontId="12" fillId="0" borderId="25" xfId="1" applyFont="1" applyBorder="1" applyAlignment="1" applyProtection="1">
      <alignment horizontal="center" vertical="center" shrinkToFit="1"/>
    </xf>
    <xf numFmtId="0" fontId="12" fillId="8" borderId="25" xfId="0" applyFont="1" applyFill="1" applyBorder="1" applyAlignment="1" applyProtection="1">
      <alignment horizontal="center" vertical="center" wrapText="1"/>
      <protection locked="0"/>
    </xf>
    <xf numFmtId="0" fontId="12" fillId="0" borderId="18" xfId="0" applyFont="1" applyBorder="1" applyAlignment="1" applyProtection="1">
      <alignment horizontal="left" vertical="center" wrapText="1"/>
      <protection locked="0"/>
    </xf>
    <xf numFmtId="0" fontId="12" fillId="0" borderId="19" xfId="0" applyFont="1" applyBorder="1" applyAlignment="1" applyProtection="1">
      <alignment horizontal="left" vertical="center" wrapText="1"/>
      <protection locked="0"/>
    </xf>
    <xf numFmtId="0" fontId="12" fillId="0" borderId="21" xfId="0" applyFont="1" applyBorder="1" applyAlignment="1" applyProtection="1">
      <alignment horizontal="left" vertical="center" wrapText="1"/>
      <protection locked="0"/>
    </xf>
    <xf numFmtId="0" fontId="20" fillId="0" borderId="19" xfId="0" applyFont="1" applyBorder="1" applyAlignment="1">
      <alignment horizontal="center" vertical="top" wrapText="1"/>
    </xf>
    <xf numFmtId="0" fontId="20" fillId="0" borderId="19" xfId="0" applyFont="1" applyBorder="1" applyAlignment="1">
      <alignment horizontal="center" vertical="center" wrapText="1"/>
    </xf>
    <xf numFmtId="0" fontId="20" fillId="0" borderId="21" xfId="0" applyFont="1" applyBorder="1" applyAlignment="1">
      <alignment horizontal="center" vertical="center" wrapText="1"/>
    </xf>
    <xf numFmtId="0" fontId="12" fillId="0" borderId="32" xfId="0" applyFont="1" applyBorder="1" applyAlignment="1">
      <alignment horizontal="center" vertical="center" wrapText="1"/>
    </xf>
    <xf numFmtId="0" fontId="12" fillId="0" borderId="41" xfId="0" applyFont="1" applyBorder="1" applyAlignment="1">
      <alignment horizontal="center" vertical="center" wrapText="1"/>
    </xf>
    <xf numFmtId="0" fontId="12" fillId="0" borderId="23" xfId="0" applyFont="1" applyBorder="1" applyAlignment="1">
      <alignment horizontal="center" vertical="center" wrapText="1"/>
    </xf>
    <xf numFmtId="0" fontId="12" fillId="0" borderId="24"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13" xfId="0" applyFont="1" applyBorder="1" applyAlignment="1">
      <alignment horizontal="center" vertical="center" wrapText="1"/>
    </xf>
    <xf numFmtId="0" fontId="12" fillId="0" borderId="22" xfId="0" applyFont="1" applyBorder="1" applyAlignment="1">
      <alignment horizontal="center" vertical="center" wrapText="1"/>
    </xf>
    <xf numFmtId="0" fontId="12" fillId="0" borderId="14" xfId="0" applyFont="1" applyBorder="1" applyAlignment="1">
      <alignment horizontal="center" vertical="center" wrapText="1"/>
    </xf>
    <xf numFmtId="0" fontId="12" fillId="8" borderId="58" xfId="0" applyFont="1" applyFill="1" applyBorder="1" applyAlignment="1" applyProtection="1">
      <alignment vertical="center" shrinkToFit="1"/>
      <protection locked="0"/>
    </xf>
    <xf numFmtId="0" fontId="12" fillId="8" borderId="59" xfId="0" applyFont="1" applyFill="1" applyBorder="1" applyAlignment="1" applyProtection="1">
      <alignment vertical="center" shrinkToFit="1"/>
      <protection locked="0"/>
    </xf>
    <xf numFmtId="0" fontId="12" fillId="0" borderId="18" xfId="0" applyFont="1" applyBorder="1" applyAlignment="1" applyProtection="1">
      <alignment horizontal="center" vertical="center" shrinkToFit="1"/>
      <protection locked="0"/>
    </xf>
    <xf numFmtId="0" fontId="12" fillId="0" borderId="19" xfId="0" applyFont="1" applyBorder="1" applyAlignment="1" applyProtection="1">
      <alignment horizontal="center" vertical="center" shrinkToFit="1"/>
      <protection locked="0"/>
    </xf>
    <xf numFmtId="0" fontId="12" fillId="0" borderId="20" xfId="0" applyFont="1" applyBorder="1" applyAlignment="1" applyProtection="1">
      <alignment horizontal="center" vertical="center" shrinkToFit="1"/>
      <protection locked="0"/>
    </xf>
    <xf numFmtId="0" fontId="12" fillId="8" borderId="18" xfId="0" applyFont="1" applyFill="1" applyBorder="1" applyAlignment="1" applyProtection="1">
      <alignment horizontal="center" vertical="center" shrinkToFit="1"/>
      <protection locked="0"/>
    </xf>
    <xf numFmtId="0" fontId="12" fillId="8" borderId="19" xfId="0" applyFont="1" applyFill="1" applyBorder="1" applyAlignment="1" applyProtection="1">
      <alignment horizontal="center" vertical="center" shrinkToFit="1"/>
      <protection locked="0"/>
    </xf>
    <xf numFmtId="0" fontId="12" fillId="8" borderId="21" xfId="0" applyFont="1" applyFill="1" applyBorder="1" applyAlignment="1" applyProtection="1">
      <alignment horizontal="center" vertical="center" shrinkToFit="1"/>
      <protection locked="0"/>
    </xf>
    <xf numFmtId="0" fontId="19" fillId="2" borderId="27" xfId="0" applyFont="1" applyFill="1" applyBorder="1" applyAlignment="1">
      <alignment horizontal="center" vertical="center" shrinkToFit="1"/>
    </xf>
    <xf numFmtId="0" fontId="19" fillId="2" borderId="28" xfId="0" applyFont="1" applyFill="1" applyBorder="1" applyAlignment="1">
      <alignment horizontal="center" vertical="center" shrinkToFit="1"/>
    </xf>
    <xf numFmtId="3" fontId="19" fillId="2" borderId="28" xfId="1" applyNumberFormat="1" applyFont="1" applyFill="1" applyBorder="1" applyAlignment="1" applyProtection="1">
      <alignment horizontal="right" vertical="center" shrinkToFit="1"/>
    </xf>
    <xf numFmtId="3" fontId="19" fillId="2" borderId="28" xfId="1" applyNumberFormat="1" applyFont="1" applyFill="1" applyBorder="1" applyAlignment="1" applyProtection="1">
      <alignment horizontal="center" vertical="center" shrinkToFit="1"/>
    </xf>
    <xf numFmtId="0" fontId="17" fillId="2" borderId="28" xfId="0" applyFont="1" applyFill="1" applyBorder="1" applyAlignment="1">
      <alignment horizontal="center" vertical="center"/>
    </xf>
    <xf numFmtId="0" fontId="17" fillId="2" borderId="29" xfId="0" applyFont="1" applyFill="1" applyBorder="1" applyAlignment="1">
      <alignment horizontal="center" vertical="center"/>
    </xf>
    <xf numFmtId="0" fontId="19" fillId="0" borderId="54" xfId="0" applyFont="1" applyBorder="1" applyAlignment="1">
      <alignment horizontal="center" vertical="center" shrinkToFit="1"/>
    </xf>
    <xf numFmtId="0" fontId="19" fillId="0" borderId="55" xfId="0" applyFont="1" applyBorder="1" applyAlignment="1">
      <alignment horizontal="center" vertical="center" shrinkToFit="1"/>
    </xf>
    <xf numFmtId="4" fontId="19" fillId="0" borderId="56" xfId="1" applyNumberFormat="1" applyFont="1" applyFill="1" applyBorder="1" applyAlignment="1" applyProtection="1">
      <alignment horizontal="right" vertical="center" shrinkToFit="1"/>
    </xf>
    <xf numFmtId="4" fontId="19" fillId="0" borderId="6" xfId="1" applyNumberFormat="1" applyFont="1" applyFill="1" applyBorder="1" applyAlignment="1" applyProtection="1">
      <alignment horizontal="right" vertical="center" shrinkToFit="1"/>
    </xf>
    <xf numFmtId="0" fontId="12" fillId="0" borderId="6" xfId="0" applyFont="1" applyBorder="1" applyAlignment="1">
      <alignment horizontal="center" vertical="center" shrinkToFit="1"/>
    </xf>
    <xf numFmtId="0" fontId="12" fillId="0" borderId="57" xfId="0" applyFont="1" applyBorder="1" applyAlignment="1">
      <alignment horizontal="center" vertical="center" shrinkToFit="1"/>
    </xf>
    <xf numFmtId="3" fontId="19" fillId="0" borderId="56" xfId="1" applyNumberFormat="1" applyFont="1" applyFill="1" applyBorder="1" applyAlignment="1" applyProtection="1">
      <alignment horizontal="right" vertical="center" shrinkToFit="1"/>
    </xf>
    <xf numFmtId="3" fontId="19" fillId="0" borderId="6" xfId="1" applyNumberFormat="1" applyFont="1" applyFill="1" applyBorder="1" applyAlignment="1" applyProtection="1">
      <alignment horizontal="right" vertical="center" shrinkToFit="1"/>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19" fillId="0" borderId="52" xfId="0" applyFont="1" applyBorder="1" applyAlignment="1">
      <alignment horizontal="center" vertical="center" shrinkToFit="1"/>
    </xf>
    <xf numFmtId="0" fontId="19" fillId="0" borderId="30" xfId="0" applyFont="1" applyBorder="1" applyAlignment="1">
      <alignment horizontal="center" vertical="center" shrinkToFit="1"/>
    </xf>
    <xf numFmtId="3" fontId="19" fillId="0" borderId="30" xfId="1" applyNumberFormat="1" applyFont="1" applyBorder="1" applyAlignment="1" applyProtection="1">
      <alignment horizontal="right" vertical="center" shrinkToFit="1"/>
    </xf>
    <xf numFmtId="3" fontId="19" fillId="0" borderId="30" xfId="1" applyNumberFormat="1" applyFont="1" applyBorder="1" applyAlignment="1" applyProtection="1">
      <alignment horizontal="center" vertical="center" shrinkToFit="1"/>
    </xf>
    <xf numFmtId="0" fontId="17" fillId="0" borderId="30" xfId="0" applyFont="1" applyBorder="1" applyAlignment="1">
      <alignment horizontal="center" vertical="center"/>
    </xf>
    <xf numFmtId="0" fontId="17" fillId="0" borderId="31" xfId="0" applyFont="1" applyBorder="1" applyAlignment="1">
      <alignment horizontal="center" vertical="center"/>
    </xf>
    <xf numFmtId="0" fontId="19" fillId="0" borderId="53" xfId="0" applyFont="1" applyBorder="1" applyAlignment="1">
      <alignment horizontal="center" vertical="center" shrinkToFit="1"/>
    </xf>
    <xf numFmtId="0" fontId="19" fillId="0" borderId="25" xfId="0" applyFont="1" applyBorder="1" applyAlignment="1">
      <alignment horizontal="center" vertical="center" shrinkToFit="1"/>
    </xf>
    <xf numFmtId="3" fontId="19" fillId="0" borderId="25" xfId="1" applyNumberFormat="1" applyFont="1" applyBorder="1" applyAlignment="1" applyProtection="1">
      <alignment horizontal="right" vertical="center" shrinkToFit="1"/>
    </xf>
    <xf numFmtId="3" fontId="19" fillId="0" borderId="25" xfId="1" applyNumberFormat="1" applyFont="1" applyBorder="1" applyAlignment="1" applyProtection="1">
      <alignment horizontal="center" vertical="center" shrinkToFit="1"/>
    </xf>
    <xf numFmtId="0" fontId="17" fillId="0" borderId="26" xfId="0" applyFont="1" applyBorder="1" applyAlignment="1">
      <alignment horizontal="center" vertical="center"/>
    </xf>
    <xf numFmtId="0" fontId="18" fillId="0" borderId="2" xfId="0" applyFont="1" applyBorder="1" applyAlignment="1">
      <alignment horizontal="center" vertical="center" shrinkToFit="1"/>
    </xf>
    <xf numFmtId="0" fontId="18" fillId="0" borderId="3" xfId="0" applyFont="1" applyBorder="1" applyAlignment="1">
      <alignment horizontal="center" vertical="center" shrinkToFit="1"/>
    </xf>
    <xf numFmtId="38" fontId="19" fillId="0" borderId="3" xfId="1" applyFont="1" applyBorder="1" applyAlignment="1" applyProtection="1">
      <alignment horizontal="center" vertical="center" shrinkToFit="1"/>
    </xf>
    <xf numFmtId="38" fontId="19" fillId="0" borderId="3" xfId="1" applyFont="1" applyBorder="1" applyAlignment="1" applyProtection="1">
      <alignment horizontal="center" vertical="center" wrapText="1"/>
    </xf>
    <xf numFmtId="38" fontId="19" fillId="0" borderId="28" xfId="1" applyFont="1" applyBorder="1" applyAlignment="1" applyProtection="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29" xfId="0" applyFont="1" applyBorder="1" applyAlignment="1">
      <alignment horizontal="center" vertical="center" wrapText="1"/>
    </xf>
    <xf numFmtId="0" fontId="18" fillId="0" borderId="27" xfId="0" applyFont="1" applyBorder="1" applyAlignment="1">
      <alignment horizontal="center" vertical="center" shrinkToFit="1"/>
    </xf>
    <xf numFmtId="0" fontId="18" fillId="0" borderId="28" xfId="0" applyFont="1" applyBorder="1" applyAlignment="1">
      <alignment horizontal="center" vertical="center" shrinkToFit="1"/>
    </xf>
    <xf numFmtId="38" fontId="19" fillId="0" borderId="28" xfId="1" applyFont="1" applyBorder="1" applyAlignment="1" applyProtection="1">
      <alignment horizontal="center" vertical="center" shrinkToFit="1"/>
    </xf>
    <xf numFmtId="0" fontId="12" fillId="0" borderId="30" xfId="0" applyFont="1" applyBorder="1" applyAlignment="1">
      <alignment horizontal="center" vertical="top"/>
    </xf>
    <xf numFmtId="177" fontId="12" fillId="0" borderId="25" xfId="0" applyNumberFormat="1" applyFont="1" applyBorder="1" applyAlignment="1" applyProtection="1">
      <alignment horizontal="center" vertical="top"/>
      <protection locked="0"/>
    </xf>
    <xf numFmtId="0" fontId="14" fillId="0" borderId="0" xfId="0" applyFont="1" applyAlignment="1">
      <alignment horizontal="center" vertical="center"/>
    </xf>
    <xf numFmtId="0" fontId="14" fillId="0" borderId="0" xfId="0" applyFont="1" applyAlignment="1">
      <alignment horizontal="center" vertical="top"/>
    </xf>
    <xf numFmtId="0" fontId="12" fillId="0" borderId="0" xfId="0" applyFont="1" applyAlignment="1">
      <alignment horizontal="right"/>
    </xf>
    <xf numFmtId="0" fontId="12" fillId="0" borderId="36" xfId="0" applyFont="1" applyBorder="1" applyAlignment="1">
      <alignment horizontal="right"/>
    </xf>
    <xf numFmtId="0" fontId="12" fillId="0" borderId="25" xfId="0" applyFont="1" applyBorder="1" applyAlignment="1">
      <alignment horizontal="center"/>
    </xf>
    <xf numFmtId="0" fontId="12" fillId="0" borderId="25" xfId="0" applyFont="1" applyBorder="1" applyAlignment="1">
      <alignment horizontal="center" vertical="top"/>
    </xf>
    <xf numFmtId="176" fontId="12" fillId="0" borderId="25" xfId="0" applyNumberFormat="1" applyFont="1" applyBorder="1" applyAlignment="1" applyProtection="1">
      <alignment horizontal="right" vertical="top"/>
      <protection locked="0"/>
    </xf>
    <xf numFmtId="176" fontId="12" fillId="0" borderId="25" xfId="0" applyNumberFormat="1" applyFont="1" applyBorder="1" applyAlignment="1">
      <alignment horizontal="right" vertical="center" shrinkToFit="1"/>
    </xf>
    <xf numFmtId="0" fontId="17" fillId="0" borderId="16" xfId="0" applyFont="1" applyBorder="1" applyAlignment="1">
      <alignment horizontal="left" vertical="center"/>
    </xf>
    <xf numFmtId="49" fontId="12" fillId="0" borderId="18" xfId="0" applyNumberFormat="1" applyFont="1" applyBorder="1" applyAlignment="1" applyProtection="1">
      <alignment horizontal="center" vertical="top"/>
      <protection locked="0"/>
    </xf>
    <xf numFmtId="49" fontId="12" fillId="0" borderId="19" xfId="0" applyNumberFormat="1" applyFont="1" applyBorder="1" applyAlignment="1" applyProtection="1">
      <alignment horizontal="center" vertical="top"/>
      <protection locked="0"/>
    </xf>
    <xf numFmtId="49" fontId="12" fillId="0" borderId="20" xfId="0" applyNumberFormat="1" applyFont="1" applyBorder="1" applyAlignment="1" applyProtection="1">
      <alignment horizontal="center" vertical="top"/>
      <protection locked="0"/>
    </xf>
    <xf numFmtId="0" fontId="17" fillId="0" borderId="11" xfId="0" applyFont="1" applyBorder="1" applyAlignment="1">
      <alignment horizontal="left" vertical="center"/>
    </xf>
    <xf numFmtId="0" fontId="17" fillId="0" borderId="12" xfId="0" applyFont="1" applyBorder="1" applyAlignment="1">
      <alignment horizontal="left" vertical="center"/>
    </xf>
    <xf numFmtId="177" fontId="12" fillId="0" borderId="30" xfId="0" applyNumberFormat="1" applyFont="1" applyBorder="1" applyAlignment="1" applyProtection="1">
      <alignment horizontal="center" vertical="top"/>
      <protection locked="0"/>
    </xf>
    <xf numFmtId="49" fontId="12" fillId="8" borderId="46" xfId="0" applyNumberFormat="1" applyFont="1" applyFill="1" applyBorder="1" applyAlignment="1" applyProtection="1">
      <alignment horizontal="center" vertical="center" shrinkToFit="1"/>
      <protection locked="0"/>
    </xf>
    <xf numFmtId="49" fontId="12" fillId="8" borderId="47" xfId="0" applyNumberFormat="1" applyFont="1" applyFill="1" applyBorder="1" applyAlignment="1" applyProtection="1">
      <alignment horizontal="center" vertical="center" shrinkToFit="1"/>
      <protection locked="0"/>
    </xf>
    <xf numFmtId="49" fontId="12" fillId="8" borderId="48" xfId="0" applyNumberFormat="1" applyFont="1" applyFill="1" applyBorder="1" applyAlignment="1" applyProtection="1">
      <alignment horizontal="center" vertical="center" shrinkToFit="1"/>
      <protection locked="0"/>
    </xf>
    <xf numFmtId="49" fontId="12" fillId="0" borderId="46" xfId="0" applyNumberFormat="1" applyFont="1" applyBorder="1" applyAlignment="1">
      <alignment horizontal="center" vertical="center" shrinkToFit="1"/>
    </xf>
    <xf numFmtId="49" fontId="12" fillId="0" borderId="47" xfId="0" applyNumberFormat="1" applyFont="1" applyBorder="1" applyAlignment="1">
      <alignment horizontal="center" vertical="center" shrinkToFit="1"/>
    </xf>
    <xf numFmtId="49" fontId="12" fillId="0" borderId="48" xfId="0" applyNumberFormat="1" applyFont="1" applyBorder="1" applyAlignment="1">
      <alignment horizontal="center" vertical="center" shrinkToFit="1"/>
    </xf>
    <xf numFmtId="49" fontId="12" fillId="8" borderId="49" xfId="0" applyNumberFormat="1" applyFont="1" applyFill="1" applyBorder="1" applyAlignment="1" applyProtection="1">
      <alignment horizontal="center" vertical="center" shrinkToFit="1"/>
      <protection locked="0"/>
    </xf>
    <xf numFmtId="0" fontId="12" fillId="0" borderId="14" xfId="0" applyFont="1" applyBorder="1" applyAlignment="1">
      <alignment horizontal="center" vertical="center"/>
    </xf>
    <xf numFmtId="0" fontId="12" fillId="0" borderId="12" xfId="0" applyFont="1" applyBorder="1" applyAlignment="1">
      <alignment horizontal="center" vertical="center"/>
    </xf>
    <xf numFmtId="0" fontId="12" fillId="0" borderId="37" xfId="0" applyFont="1" applyBorder="1" applyAlignment="1">
      <alignment horizontal="center" vertical="center"/>
    </xf>
    <xf numFmtId="0" fontId="12" fillId="0" borderId="38" xfId="0" applyFont="1" applyBorder="1" applyAlignment="1">
      <alignment horizontal="center" vertical="center"/>
    </xf>
    <xf numFmtId="49" fontId="12" fillId="8" borderId="39" xfId="0" applyNumberFormat="1" applyFont="1" applyFill="1" applyBorder="1" applyAlignment="1" applyProtection="1">
      <alignment horizontal="left" vertical="center" shrinkToFit="1"/>
      <protection locked="0"/>
    </xf>
    <xf numFmtId="49" fontId="12" fillId="8" borderId="37" xfId="0" applyNumberFormat="1" applyFont="1" applyFill="1" applyBorder="1" applyAlignment="1" applyProtection="1">
      <alignment horizontal="left" vertical="center" shrinkToFit="1"/>
      <protection locked="0"/>
    </xf>
    <xf numFmtId="49" fontId="12" fillId="8" borderId="40" xfId="0" applyNumberFormat="1" applyFont="1" applyFill="1" applyBorder="1" applyAlignment="1" applyProtection="1">
      <alignment horizontal="left" vertical="center" shrinkToFit="1"/>
      <protection locked="0"/>
    </xf>
    <xf numFmtId="0" fontId="12" fillId="0" borderId="45" xfId="0" applyFont="1" applyBorder="1" applyAlignment="1">
      <alignment horizontal="center" vertical="center" wrapText="1"/>
    </xf>
    <xf numFmtId="49" fontId="12" fillId="8" borderId="18" xfId="0" applyNumberFormat="1" applyFont="1" applyFill="1" applyBorder="1" applyAlignment="1" applyProtection="1">
      <alignment horizontal="center" vertical="center" shrinkToFit="1"/>
      <protection locked="0"/>
    </xf>
    <xf numFmtId="49" fontId="12" fillId="8" borderId="19" xfId="0" applyNumberFormat="1" applyFont="1" applyFill="1" applyBorder="1" applyAlignment="1" applyProtection="1">
      <alignment horizontal="center" vertical="center" shrinkToFit="1"/>
      <protection locked="0"/>
    </xf>
    <xf numFmtId="49" fontId="12" fillId="8" borderId="20" xfId="0" applyNumberFormat="1" applyFont="1" applyFill="1" applyBorder="1" applyAlignment="1" applyProtection="1">
      <alignment horizontal="center" vertical="center" shrinkToFit="1"/>
      <protection locked="0"/>
    </xf>
    <xf numFmtId="49" fontId="12" fillId="0" borderId="18" xfId="0" applyNumberFormat="1" applyFont="1" applyBorder="1" applyAlignment="1">
      <alignment horizontal="center" vertical="center" shrinkToFit="1"/>
    </xf>
    <xf numFmtId="49" fontId="12" fillId="0" borderId="19" xfId="0" applyNumberFormat="1" applyFont="1" applyBorder="1" applyAlignment="1">
      <alignment horizontal="center" vertical="center" shrinkToFit="1"/>
    </xf>
    <xf numFmtId="49" fontId="12" fillId="0" borderId="20" xfId="0" applyNumberFormat="1" applyFont="1" applyBorder="1" applyAlignment="1">
      <alignment horizontal="center" vertical="center" shrinkToFit="1"/>
    </xf>
    <xf numFmtId="49" fontId="12" fillId="8" borderId="21" xfId="0" applyNumberFormat="1" applyFont="1" applyFill="1" applyBorder="1" applyAlignment="1" applyProtection="1">
      <alignment horizontal="center" vertical="center" shrinkToFit="1"/>
      <protection locked="0"/>
    </xf>
    <xf numFmtId="0" fontId="12" fillId="0" borderId="46" xfId="0" applyFont="1" applyBorder="1" applyAlignment="1">
      <alignment horizontal="center" vertical="center"/>
    </xf>
    <xf numFmtId="0" fontId="12" fillId="0" borderId="47" xfId="0" applyFont="1" applyBorder="1" applyAlignment="1">
      <alignment horizontal="center" vertical="center"/>
    </xf>
    <xf numFmtId="0" fontId="12" fillId="0" borderId="48" xfId="0" applyFont="1" applyBorder="1" applyAlignment="1">
      <alignment horizontal="center" vertical="center"/>
    </xf>
    <xf numFmtId="49" fontId="12" fillId="8" borderId="32" xfId="0" applyNumberFormat="1" applyFont="1" applyFill="1" applyBorder="1" applyAlignment="1" applyProtection="1">
      <alignment horizontal="center" vertical="center" shrinkToFit="1"/>
      <protection locked="0"/>
    </xf>
    <xf numFmtId="49" fontId="12" fillId="8" borderId="33" xfId="0" applyNumberFormat="1" applyFont="1" applyFill="1" applyBorder="1" applyAlignment="1" applyProtection="1">
      <alignment horizontal="center" vertical="center" shrinkToFit="1"/>
      <protection locked="0"/>
    </xf>
    <xf numFmtId="49" fontId="12" fillId="8" borderId="42" xfId="0" applyNumberFormat="1" applyFont="1" applyFill="1" applyBorder="1" applyAlignment="1" applyProtection="1">
      <alignment horizontal="center" vertical="center" shrinkToFit="1"/>
      <protection locked="0"/>
    </xf>
    <xf numFmtId="49" fontId="12" fillId="0" borderId="32" xfId="0" applyNumberFormat="1" applyFont="1" applyBorder="1" applyAlignment="1">
      <alignment horizontal="center" vertical="center" shrinkToFit="1"/>
    </xf>
    <xf numFmtId="49" fontId="12" fillId="0" borderId="33" xfId="0" applyNumberFormat="1" applyFont="1" applyBorder="1" applyAlignment="1">
      <alignment horizontal="center" vertical="center" shrinkToFit="1"/>
    </xf>
    <xf numFmtId="49" fontId="12" fillId="0" borderId="42" xfId="0" applyNumberFormat="1" applyFont="1" applyBorder="1" applyAlignment="1">
      <alignment horizontal="center" vertical="center" shrinkToFit="1"/>
    </xf>
    <xf numFmtId="49" fontId="12" fillId="8" borderId="34" xfId="0" applyNumberFormat="1" applyFont="1" applyFill="1" applyBorder="1" applyAlignment="1" applyProtection="1">
      <alignment horizontal="center" vertical="center" shrinkToFit="1"/>
      <protection locked="0"/>
    </xf>
    <xf numFmtId="0" fontId="12" fillId="0" borderId="32" xfId="0" applyFont="1" applyBorder="1" applyAlignment="1">
      <alignment horizontal="center" vertical="center"/>
    </xf>
    <xf numFmtId="0" fontId="12" fillId="0" borderId="33" xfId="0" applyFont="1" applyBorder="1" applyAlignment="1">
      <alignment horizontal="center" vertical="center"/>
    </xf>
    <xf numFmtId="49" fontId="12" fillId="8" borderId="18" xfId="0" applyNumberFormat="1" applyFont="1" applyFill="1" applyBorder="1" applyAlignment="1" applyProtection="1">
      <alignment horizontal="left" vertical="center" shrinkToFit="1"/>
      <protection locked="0"/>
    </xf>
    <xf numFmtId="49" fontId="12" fillId="8" borderId="19" xfId="0" applyNumberFormat="1" applyFont="1" applyFill="1" applyBorder="1" applyAlignment="1" applyProtection="1">
      <alignment horizontal="left" vertical="center" shrinkToFit="1"/>
      <protection locked="0"/>
    </xf>
    <xf numFmtId="49" fontId="12" fillId="8" borderId="21" xfId="0" applyNumberFormat="1" applyFont="1" applyFill="1" applyBorder="1" applyAlignment="1" applyProtection="1">
      <alignment horizontal="left" vertical="center" shrinkToFit="1"/>
      <protection locked="0"/>
    </xf>
    <xf numFmtId="0" fontId="12" fillId="0" borderId="35" xfId="0" applyFont="1" applyBorder="1" applyAlignment="1">
      <alignment horizontal="center" vertical="center" wrapText="1"/>
    </xf>
    <xf numFmtId="0" fontId="12" fillId="0" borderId="42" xfId="0" applyFont="1" applyBorder="1" applyAlignment="1">
      <alignment horizontal="center" vertical="center"/>
    </xf>
    <xf numFmtId="49" fontId="12" fillId="8" borderId="25" xfId="0" applyNumberFormat="1" applyFont="1" applyFill="1" applyBorder="1" applyAlignment="1" applyProtection="1">
      <alignment horizontal="center" vertical="center" shrinkToFit="1"/>
      <protection locked="0"/>
    </xf>
    <xf numFmtId="0" fontId="15" fillId="0" borderId="32" xfId="0" applyFont="1" applyBorder="1" applyAlignment="1" applyProtection="1">
      <alignment horizontal="left" vertical="top" wrapText="1"/>
      <protection locked="0"/>
    </xf>
    <xf numFmtId="0" fontId="15" fillId="0" borderId="33" xfId="0" applyFont="1" applyBorder="1" applyAlignment="1" applyProtection="1">
      <alignment horizontal="left" vertical="top" wrapText="1"/>
      <protection locked="0"/>
    </xf>
    <xf numFmtId="0" fontId="15" fillId="0" borderId="34" xfId="0" applyFont="1" applyBorder="1" applyAlignment="1" applyProtection="1">
      <alignment horizontal="left" vertical="top" wrapText="1"/>
      <protection locked="0"/>
    </xf>
    <xf numFmtId="0" fontId="15" fillId="0" borderId="35" xfId="0" applyFont="1" applyBorder="1" applyAlignment="1" applyProtection="1">
      <alignment horizontal="left" vertical="top" wrapText="1"/>
      <protection locked="0"/>
    </xf>
    <xf numFmtId="0" fontId="15" fillId="0" borderId="36" xfId="0" applyFont="1" applyBorder="1" applyAlignment="1" applyProtection="1">
      <alignment horizontal="left" vertical="top" wrapText="1"/>
      <protection locked="0"/>
    </xf>
    <xf numFmtId="49" fontId="12" fillId="0" borderId="25" xfId="0" applyNumberFormat="1" applyFont="1" applyBorder="1" applyAlignment="1">
      <alignment horizontal="center" vertical="center"/>
    </xf>
    <xf numFmtId="49" fontId="12" fillId="8" borderId="9" xfId="0" applyNumberFormat="1" applyFont="1" applyFill="1" applyBorder="1" applyAlignment="1" applyProtection="1">
      <alignment horizontal="center" vertical="center" shrinkToFit="1"/>
      <protection locked="0"/>
    </xf>
    <xf numFmtId="49" fontId="12" fillId="0" borderId="26" xfId="0" applyNumberFormat="1" applyFont="1" applyBorder="1" applyAlignment="1">
      <alignment horizontal="center" vertical="center"/>
    </xf>
    <xf numFmtId="49" fontId="12" fillId="8" borderId="33" xfId="0" applyNumberFormat="1" applyFont="1" applyFill="1" applyBorder="1" applyAlignment="1" applyProtection="1">
      <alignment horizontal="center" vertical="center"/>
      <protection locked="0"/>
    </xf>
    <xf numFmtId="49" fontId="14" fillId="0" borderId="33" xfId="0" applyNumberFormat="1" applyFont="1" applyBorder="1" applyAlignment="1">
      <alignment vertical="center" shrinkToFit="1"/>
    </xf>
    <xf numFmtId="49" fontId="14" fillId="0" borderId="34" xfId="0" applyNumberFormat="1" applyFont="1" applyBorder="1" applyAlignment="1">
      <alignment vertical="center" shrinkToFit="1"/>
    </xf>
    <xf numFmtId="49" fontId="15" fillId="8" borderId="35" xfId="0" applyNumberFormat="1" applyFont="1" applyFill="1" applyBorder="1" applyAlignment="1" applyProtection="1">
      <alignment horizontal="left" vertical="top" wrapText="1"/>
      <protection locked="0"/>
    </xf>
    <xf numFmtId="49" fontId="15" fillId="8" borderId="0" xfId="0" applyNumberFormat="1" applyFont="1" applyFill="1" applyAlignment="1" applyProtection="1">
      <alignment horizontal="left" vertical="top" wrapText="1"/>
      <protection locked="0"/>
    </xf>
    <xf numFmtId="49" fontId="15" fillId="8" borderId="36" xfId="0" applyNumberFormat="1" applyFont="1" applyFill="1" applyBorder="1" applyAlignment="1" applyProtection="1">
      <alignment horizontal="left" vertical="top" wrapText="1"/>
      <protection locked="0"/>
    </xf>
    <xf numFmtId="0" fontId="7" fillId="0" borderId="5" xfId="0" applyFont="1" applyBorder="1" applyAlignment="1">
      <alignment horizontal="left" vertical="center" shrinkToFit="1"/>
    </xf>
    <xf numFmtId="0" fontId="7" fillId="0" borderId="6" xfId="0" applyFont="1" applyBorder="1" applyAlignment="1">
      <alignment horizontal="left" vertical="center" shrinkToFit="1"/>
    </xf>
    <xf numFmtId="0" fontId="7" fillId="0" borderId="7" xfId="0" applyFont="1" applyBorder="1" applyAlignment="1">
      <alignment horizontal="left" vertical="center" shrinkToFit="1"/>
    </xf>
    <xf numFmtId="0" fontId="7" fillId="0" borderId="5" xfId="0" applyFont="1" applyBorder="1" applyAlignment="1">
      <alignment horizontal="center" vertical="center"/>
    </xf>
    <xf numFmtId="0" fontId="7" fillId="0" borderId="7" xfId="0" applyFont="1" applyBorder="1" applyAlignment="1">
      <alignment horizontal="center" vertical="center"/>
    </xf>
    <xf numFmtId="0" fontId="15" fillId="0" borderId="14" xfId="0" applyFont="1" applyBorder="1" applyAlignment="1" applyProtection="1">
      <alignment horizontal="center" vertical="center" wrapText="1"/>
      <protection locked="0"/>
    </xf>
    <xf numFmtId="0" fontId="15" fillId="0" borderId="12" xfId="0" applyFont="1" applyBorder="1" applyAlignment="1" applyProtection="1">
      <alignment horizontal="center" vertical="center" wrapText="1"/>
      <protection locked="0"/>
    </xf>
    <xf numFmtId="0" fontId="15" fillId="0" borderId="13" xfId="0" applyFont="1" applyBorder="1" applyAlignment="1" applyProtection="1">
      <alignment horizontal="center" vertical="center" wrapText="1"/>
      <protection locked="0"/>
    </xf>
    <xf numFmtId="0" fontId="12" fillId="8" borderId="14" xfId="0" applyFont="1" applyFill="1" applyBorder="1" applyAlignment="1" applyProtection="1">
      <alignment horizontal="left" vertical="center" wrapText="1"/>
      <protection locked="0"/>
    </xf>
    <xf numFmtId="0" fontId="12" fillId="8" borderId="12" xfId="0" applyFont="1" applyFill="1" applyBorder="1" applyAlignment="1" applyProtection="1">
      <alignment horizontal="left" vertical="center" wrapText="1"/>
      <protection locked="0"/>
    </xf>
    <xf numFmtId="0" fontId="12" fillId="8" borderId="15" xfId="0" applyFont="1" applyFill="1" applyBorder="1" applyAlignment="1" applyProtection="1">
      <alignment horizontal="left" vertical="center" wrapText="1"/>
      <protection locked="0"/>
    </xf>
    <xf numFmtId="0" fontId="7" fillId="0" borderId="25" xfId="0" applyFont="1" applyBorder="1" applyAlignment="1">
      <alignment horizontal="center" vertical="center"/>
    </xf>
    <xf numFmtId="0" fontId="8" fillId="0" borderId="0" xfId="2" applyFont="1" applyAlignment="1">
      <alignment horizontal="left" vertical="center" shrinkToFit="1"/>
    </xf>
    <xf numFmtId="0" fontId="8" fillId="0" borderId="0" xfId="2" applyFont="1" applyAlignment="1">
      <alignment horizontal="center" vertical="center" wrapText="1"/>
    </xf>
    <xf numFmtId="0" fontId="5" fillId="0" borderId="0" xfId="0" applyFont="1" applyAlignment="1" applyProtection="1">
      <alignment horizontal="center" vertical="center"/>
      <protection locked="0"/>
    </xf>
    <xf numFmtId="0" fontId="9" fillId="0" borderId="0" xfId="2" applyFont="1" applyAlignment="1" applyProtection="1">
      <alignment horizontal="center" vertical="center" shrinkToFit="1"/>
      <protection locked="0"/>
    </xf>
    <xf numFmtId="0" fontId="10" fillId="0" borderId="1" xfId="0" applyFont="1" applyBorder="1" applyAlignment="1">
      <alignment horizontal="center" vertical="center"/>
    </xf>
    <xf numFmtId="0" fontId="12" fillId="0" borderId="2"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9" xfId="0" applyFont="1" applyBorder="1" applyAlignment="1">
      <alignment horizontal="center" vertical="center" wrapText="1"/>
    </xf>
    <xf numFmtId="0" fontId="14" fillId="8" borderId="3" xfId="0" applyFont="1" applyFill="1" applyBorder="1" applyAlignment="1" applyProtection="1">
      <alignment horizontal="left" vertical="center" wrapText="1"/>
      <protection locked="0"/>
    </xf>
    <xf numFmtId="0" fontId="12" fillId="8" borderId="3" xfId="0" applyFont="1" applyFill="1" applyBorder="1" applyAlignment="1" applyProtection="1">
      <alignment horizontal="left" vertical="center" wrapText="1"/>
      <protection locked="0"/>
    </xf>
    <xf numFmtId="0" fontId="12" fillId="8" borderId="4" xfId="0" applyFont="1" applyFill="1" applyBorder="1" applyAlignment="1" applyProtection="1">
      <alignment horizontal="left" vertical="center" wrapText="1"/>
      <protection locked="0"/>
    </xf>
    <xf numFmtId="0" fontId="12" fillId="8" borderId="9" xfId="0" applyFont="1" applyFill="1" applyBorder="1" applyAlignment="1" applyProtection="1">
      <alignment horizontal="left" vertical="center" wrapText="1"/>
      <protection locked="0"/>
    </xf>
    <xf numFmtId="0" fontId="12" fillId="8" borderId="10" xfId="0" applyFont="1" applyFill="1" applyBorder="1" applyAlignment="1" applyProtection="1">
      <alignment horizontal="left" vertical="center" wrapText="1"/>
      <protection locked="0"/>
    </xf>
    <xf numFmtId="3" fontId="12" fillId="0" borderId="18" xfId="0" applyNumberFormat="1" applyFont="1" applyBorder="1" applyAlignment="1" applyProtection="1">
      <alignment horizontal="center" vertical="center" shrinkToFit="1"/>
      <protection locked="0"/>
    </xf>
    <xf numFmtId="3" fontId="12" fillId="0" borderId="19" xfId="0" applyNumberFormat="1" applyFont="1" applyBorder="1" applyAlignment="1" applyProtection="1">
      <alignment horizontal="center" vertical="center" shrinkToFit="1"/>
      <protection locked="0"/>
    </xf>
    <xf numFmtId="3" fontId="12" fillId="0" borderId="20" xfId="0" applyNumberFormat="1" applyFont="1" applyBorder="1" applyAlignment="1" applyProtection="1">
      <alignment horizontal="center" vertical="center" shrinkToFit="1"/>
      <protection locked="0"/>
    </xf>
    <xf numFmtId="3" fontId="5" fillId="8" borderId="18" xfId="0" applyNumberFormat="1" applyFont="1" applyFill="1" applyBorder="1" applyAlignment="1" applyProtection="1">
      <alignment horizontal="center" vertical="center"/>
      <protection locked="0"/>
    </xf>
    <xf numFmtId="3" fontId="5" fillId="8" borderId="19" xfId="0" applyNumberFormat="1" applyFont="1" applyFill="1" applyBorder="1" applyAlignment="1" applyProtection="1">
      <alignment horizontal="center" vertical="center"/>
      <protection locked="0"/>
    </xf>
    <xf numFmtId="3" fontId="5" fillId="8" borderId="20" xfId="0" applyNumberFormat="1" applyFont="1" applyFill="1" applyBorder="1" applyAlignment="1" applyProtection="1">
      <alignment horizontal="center" vertical="center"/>
      <protection locked="0"/>
    </xf>
    <xf numFmtId="49" fontId="12" fillId="0" borderId="46" xfId="0" applyNumberFormat="1" applyFont="1" applyBorder="1" applyAlignment="1">
      <alignment horizontal="center" vertical="center"/>
    </xf>
    <xf numFmtId="49" fontId="12" fillId="0" borderId="47" xfId="0" applyNumberFormat="1" applyFont="1" applyBorder="1" applyAlignment="1">
      <alignment horizontal="center" vertical="center"/>
    </xf>
    <xf numFmtId="49" fontId="12" fillId="0" borderId="48" xfId="0" applyNumberFormat="1" applyFont="1" applyBorder="1" applyAlignment="1">
      <alignment horizontal="center" vertical="center"/>
    </xf>
    <xf numFmtId="49" fontId="12" fillId="0" borderId="28" xfId="0" applyNumberFormat="1" applyFont="1" applyBorder="1" applyAlignment="1">
      <alignment horizontal="center" vertical="center"/>
    </xf>
    <xf numFmtId="49" fontId="12" fillId="8" borderId="28" xfId="0" applyNumberFormat="1" applyFont="1" applyFill="1" applyBorder="1" applyAlignment="1" applyProtection="1">
      <alignment horizontal="center" vertical="center" shrinkToFit="1"/>
      <protection locked="0"/>
    </xf>
    <xf numFmtId="49" fontId="12" fillId="8" borderId="29" xfId="0" applyNumberFormat="1" applyFont="1" applyFill="1" applyBorder="1" applyAlignment="1" applyProtection="1">
      <alignment horizontal="center" vertical="center" shrinkToFit="1"/>
      <protection locked="0"/>
    </xf>
    <xf numFmtId="0" fontId="12" fillId="0" borderId="30" xfId="0" applyFont="1" applyBorder="1" applyAlignment="1">
      <alignment horizontal="center" vertical="center" wrapText="1"/>
    </xf>
    <xf numFmtId="0" fontId="12" fillId="0" borderId="31" xfId="0" applyFont="1" applyBorder="1" applyAlignment="1">
      <alignment horizontal="center" vertical="center" wrapText="1"/>
    </xf>
    <xf numFmtId="0" fontId="12" fillId="0" borderId="26" xfId="0" applyFont="1" applyBorder="1" applyAlignment="1">
      <alignment horizontal="center" vertical="center"/>
    </xf>
    <xf numFmtId="0" fontId="36" fillId="0" borderId="126" xfId="2" applyFont="1" applyBorder="1" applyAlignment="1">
      <alignment horizontal="center" vertical="center"/>
    </xf>
    <xf numFmtId="0" fontId="36" fillId="0" borderId="70" xfId="2" applyFont="1" applyBorder="1" applyAlignment="1">
      <alignment horizontal="center" vertical="center"/>
    </xf>
    <xf numFmtId="0" fontId="36" fillId="0" borderId="71" xfId="2" applyFont="1" applyBorder="1" applyAlignment="1">
      <alignment horizontal="center" vertical="center"/>
    </xf>
    <xf numFmtId="0" fontId="38" fillId="0" borderId="119" xfId="2" applyFont="1" applyBorder="1" applyAlignment="1">
      <alignment horizontal="left" vertical="center" wrapText="1"/>
    </xf>
    <xf numFmtId="0" fontId="38" fillId="0" borderId="120" xfId="2" applyFont="1" applyBorder="1" applyAlignment="1">
      <alignment horizontal="left" vertical="center" wrapText="1"/>
    </xf>
    <xf numFmtId="0" fontId="38" fillId="0" borderId="121" xfId="2" applyFont="1" applyBorder="1" applyAlignment="1">
      <alignment horizontal="left" vertical="center" wrapText="1"/>
    </xf>
    <xf numFmtId="0" fontId="36" fillId="0" borderId="128" xfId="2" applyFont="1" applyBorder="1" applyAlignment="1">
      <alignment horizontal="center" vertical="center"/>
    </xf>
    <xf numFmtId="0" fontId="36" fillId="0" borderId="124" xfId="2" applyFont="1" applyBorder="1" applyAlignment="1">
      <alignment horizontal="center" vertical="center"/>
    </xf>
    <xf numFmtId="0" fontId="36" fillId="0" borderId="123" xfId="2" applyFont="1" applyBorder="1" applyAlignment="1">
      <alignment horizontal="center" vertical="center"/>
    </xf>
    <xf numFmtId="0" fontId="38" fillId="0" borderId="130" xfId="2" applyFont="1" applyBorder="1" applyAlignment="1">
      <alignment horizontal="left" vertical="center" wrapText="1"/>
    </xf>
    <xf numFmtId="0" fontId="38" fillId="0" borderId="131" xfId="2" applyFont="1" applyBorder="1" applyAlignment="1">
      <alignment horizontal="left" vertical="center" wrapText="1"/>
    </xf>
    <xf numFmtId="0" fontId="38" fillId="0" borderId="132" xfId="2" applyFont="1" applyBorder="1" applyAlignment="1">
      <alignment horizontal="left" vertical="center" wrapText="1"/>
    </xf>
    <xf numFmtId="0" fontId="38" fillId="0" borderId="110" xfId="2" applyFont="1" applyBorder="1" applyAlignment="1">
      <alignment horizontal="center" vertical="center" shrinkToFit="1"/>
    </xf>
    <xf numFmtId="0" fontId="38" fillId="0" borderId="111" xfId="2" applyFont="1" applyBorder="1" applyAlignment="1">
      <alignment horizontal="center" vertical="center" shrinkToFit="1"/>
    </xf>
    <xf numFmtId="0" fontId="36" fillId="0" borderId="115" xfId="2" applyFont="1" applyBorder="1" applyAlignment="1">
      <alignment horizontal="center" vertical="center"/>
    </xf>
    <xf numFmtId="0" fontId="36" fillId="0" borderId="68" xfId="2" applyFont="1" applyBorder="1" applyAlignment="1">
      <alignment horizontal="center" vertical="center"/>
    </xf>
    <xf numFmtId="0" fontId="36" fillId="0" borderId="69" xfId="2" applyFont="1" applyBorder="1" applyAlignment="1">
      <alignment horizontal="center" vertical="center"/>
    </xf>
    <xf numFmtId="0" fontId="36" fillId="0" borderId="116" xfId="2" applyFont="1" applyBorder="1" applyAlignment="1">
      <alignment horizontal="center" vertical="center"/>
    </xf>
    <xf numFmtId="0" fontId="36" fillId="0" borderId="117" xfId="2" applyFont="1" applyBorder="1" applyAlignment="1">
      <alignment horizontal="center" vertical="center"/>
    </xf>
    <xf numFmtId="0" fontId="36" fillId="0" borderId="118" xfId="2" applyFont="1" applyBorder="1" applyAlignment="1">
      <alignment horizontal="center" vertical="center"/>
    </xf>
    <xf numFmtId="0" fontId="36" fillId="0" borderId="43" xfId="2" applyFont="1" applyBorder="1" applyAlignment="1">
      <alignment horizontal="center" vertical="center"/>
    </xf>
    <xf numFmtId="0" fontId="36" fillId="0" borderId="1" xfId="2" applyFont="1" applyBorder="1" applyAlignment="1">
      <alignment horizontal="center" vertical="center"/>
    </xf>
    <xf numFmtId="0" fontId="36" fillId="0" borderId="44" xfId="2" applyFont="1" applyBorder="1" applyAlignment="1">
      <alignment horizontal="center" vertical="center"/>
    </xf>
    <xf numFmtId="0" fontId="38" fillId="0" borderId="122" xfId="2" applyFont="1" applyBorder="1" applyAlignment="1">
      <alignment horizontal="left" vertical="center"/>
    </xf>
    <xf numFmtId="0" fontId="38" fillId="0" borderId="124" xfId="2" applyFont="1" applyBorder="1" applyAlignment="1">
      <alignment horizontal="left" vertical="center"/>
    </xf>
    <xf numFmtId="0" fontId="38" fillId="0" borderId="125" xfId="2" applyFont="1" applyBorder="1" applyAlignment="1">
      <alignment horizontal="left" vertical="center"/>
    </xf>
    <xf numFmtId="0" fontId="42" fillId="0" borderId="5" xfId="2" applyFont="1" applyBorder="1" applyAlignment="1">
      <alignment horizontal="left" vertical="center" wrapText="1"/>
    </xf>
    <xf numFmtId="0" fontId="42" fillId="0" borderId="6" xfId="2" applyFont="1" applyBorder="1" applyAlignment="1">
      <alignment horizontal="left" vertical="center" wrapText="1"/>
    </xf>
    <xf numFmtId="0" fontId="42" fillId="0" borderId="7" xfId="2" applyFont="1" applyBorder="1" applyAlignment="1">
      <alignment horizontal="left" vertical="center" wrapText="1"/>
    </xf>
    <xf numFmtId="0" fontId="36" fillId="0" borderId="107" xfId="2" applyFont="1" applyBorder="1" applyAlignment="1">
      <alignment horizontal="center" vertical="center" wrapText="1"/>
    </xf>
    <xf numFmtId="0" fontId="36" fillId="0" borderId="38" xfId="2" applyFont="1" applyBorder="1" applyAlignment="1">
      <alignment horizontal="center" vertical="center" wrapText="1"/>
    </xf>
    <xf numFmtId="0" fontId="36" fillId="0" borderId="3" xfId="2" applyFont="1" applyBorder="1" applyAlignment="1">
      <alignment horizontal="center" vertical="center" wrapText="1"/>
    </xf>
    <xf numFmtId="0" fontId="36" fillId="0" borderId="3" xfId="2" applyFont="1" applyBorder="1" applyAlignment="1">
      <alignment horizontal="center" vertical="center"/>
    </xf>
    <xf numFmtId="0" fontId="36" fillId="0" borderId="4" xfId="2" applyFont="1" applyBorder="1" applyAlignment="1">
      <alignment horizontal="center" vertical="center"/>
    </xf>
    <xf numFmtId="0" fontId="38" fillId="0" borderId="86" xfId="2" applyFont="1" applyBorder="1" applyAlignment="1">
      <alignment horizontal="center" vertical="center" shrinkToFit="1"/>
    </xf>
    <xf numFmtId="0" fontId="38" fillId="0" borderId="66" xfId="2" applyFont="1" applyBorder="1" applyAlignment="1">
      <alignment horizontal="center" vertical="center" shrinkToFit="1"/>
    </xf>
    <xf numFmtId="0" fontId="36" fillId="0" borderId="32" xfId="2" applyFont="1" applyBorder="1" applyAlignment="1">
      <alignment horizontal="left" vertical="center"/>
    </xf>
    <xf numFmtId="0" fontId="36" fillId="0" borderId="33" xfId="2" applyFont="1" applyBorder="1" applyAlignment="1">
      <alignment horizontal="left" vertical="center"/>
    </xf>
    <xf numFmtId="0" fontId="36" fillId="0" borderId="34" xfId="2" applyFont="1" applyBorder="1" applyAlignment="1">
      <alignment horizontal="left" vertical="center"/>
    </xf>
    <xf numFmtId="0" fontId="36" fillId="0" borderId="35" xfId="2" applyFont="1" applyBorder="1" applyAlignment="1">
      <alignment horizontal="left" vertical="center"/>
    </xf>
    <xf numFmtId="0" fontId="36" fillId="0" borderId="0" xfId="2" applyFont="1" applyAlignment="1">
      <alignment horizontal="left" vertical="center"/>
    </xf>
    <xf numFmtId="0" fontId="36" fillId="0" borderId="36" xfId="2" applyFont="1" applyBorder="1" applyAlignment="1">
      <alignment horizontal="left" vertical="center"/>
    </xf>
    <xf numFmtId="0" fontId="36" fillId="0" borderId="119" xfId="2" applyFont="1" applyBorder="1" applyAlignment="1">
      <alignment horizontal="left" vertical="center"/>
    </xf>
    <xf numFmtId="0" fontId="36" fillId="0" borderId="120" xfId="2" applyFont="1" applyBorder="1" applyAlignment="1">
      <alignment horizontal="left" vertical="center"/>
    </xf>
    <xf numFmtId="0" fontId="36" fillId="0" borderId="121" xfId="2" applyFont="1" applyBorder="1" applyAlignment="1">
      <alignment horizontal="left" vertical="center"/>
    </xf>
    <xf numFmtId="38" fontId="38" fillId="0" borderId="113" xfId="1" applyFont="1" applyFill="1" applyBorder="1" applyAlignment="1" applyProtection="1">
      <alignment horizontal="left" vertical="center" shrinkToFit="1"/>
    </xf>
    <xf numFmtId="38" fontId="38" fillId="0" borderId="114" xfId="1" applyFont="1" applyFill="1" applyBorder="1" applyAlignment="1" applyProtection="1">
      <alignment horizontal="left" vertical="center" shrinkToFit="1"/>
    </xf>
    <xf numFmtId="38" fontId="38" fillId="0" borderId="111" xfId="1" applyFont="1" applyFill="1" applyBorder="1" applyAlignment="1" applyProtection="1">
      <alignment horizontal="left" vertical="center" shrinkToFit="1"/>
    </xf>
    <xf numFmtId="3" fontId="45" fillId="0" borderId="25" xfId="2" applyNumberFormat="1" applyFont="1" applyBorder="1" applyAlignment="1">
      <alignment horizontal="center" vertical="center" wrapText="1"/>
    </xf>
    <xf numFmtId="3" fontId="46" fillId="0" borderId="47" xfId="0" applyNumberFormat="1" applyFont="1" applyBorder="1" applyAlignment="1">
      <alignment horizontal="right" vertical="top" shrinkToFit="1"/>
    </xf>
    <xf numFmtId="3" fontId="47" fillId="0" borderId="47" xfId="0" applyNumberFormat="1" applyFont="1" applyBorder="1" applyAlignment="1">
      <alignment horizontal="right" vertical="top" shrinkToFit="1"/>
    </xf>
    <xf numFmtId="0" fontId="48" fillId="0" borderId="1" xfId="0" applyFont="1" applyBorder="1" applyAlignment="1">
      <alignment horizontal="right" vertical="top" shrinkToFit="1"/>
    </xf>
    <xf numFmtId="0" fontId="36" fillId="0" borderId="96" xfId="0" applyFont="1" applyBorder="1" applyAlignment="1">
      <alignment horizontal="center" vertical="top" wrapText="1"/>
    </xf>
    <xf numFmtId="0" fontId="36" fillId="0" borderId="99" xfId="0" applyFont="1" applyBorder="1" applyAlignment="1">
      <alignment horizontal="center" vertical="top" wrapText="1"/>
    </xf>
    <xf numFmtId="0" fontId="36" fillId="0" borderId="102" xfId="0" applyFont="1" applyBorder="1" applyAlignment="1">
      <alignment horizontal="center" vertical="top" wrapText="1"/>
    </xf>
    <xf numFmtId="0" fontId="36" fillId="0" borderId="105" xfId="0" applyFont="1" applyBorder="1" applyAlignment="1">
      <alignment horizontal="center" vertical="top" wrapText="1"/>
    </xf>
    <xf numFmtId="0" fontId="36" fillId="0" borderId="85" xfId="0" applyFont="1" applyBorder="1" applyAlignment="1">
      <alignment horizontal="left" vertical="top" wrapText="1"/>
    </xf>
    <xf numFmtId="0" fontId="36" fillId="0" borderId="88" xfId="0" applyFont="1" applyBorder="1" applyAlignment="1">
      <alignment horizontal="left" vertical="top" wrapText="1"/>
    </xf>
    <xf numFmtId="0" fontId="36" fillId="0" borderId="100" xfId="0" applyFont="1" applyBorder="1" applyAlignment="1">
      <alignment horizontal="left" vertical="top" wrapText="1"/>
    </xf>
    <xf numFmtId="0" fontId="36" fillId="0" borderId="101" xfId="0" applyFont="1" applyBorder="1" applyAlignment="1">
      <alignment horizontal="left" vertical="top" wrapText="1"/>
    </xf>
    <xf numFmtId="0" fontId="38" fillId="0" borderId="18" xfId="0" applyFont="1" applyBorder="1" applyAlignment="1">
      <alignment horizontal="center" vertical="center" wrapText="1"/>
    </xf>
    <xf numFmtId="0" fontId="38" fillId="0" borderId="20" xfId="0" applyFont="1" applyBorder="1" applyAlignment="1">
      <alignment horizontal="center" vertical="center" wrapText="1"/>
    </xf>
    <xf numFmtId="0" fontId="36" fillId="0" borderId="0" xfId="2" applyFont="1" applyAlignment="1">
      <alignment horizontal="left" vertical="top" wrapText="1"/>
    </xf>
    <xf numFmtId="3" fontId="44" fillId="0" borderId="81" xfId="2" applyNumberFormat="1" applyFont="1" applyBorder="1" applyAlignment="1">
      <alignment horizontal="right" vertical="center" wrapText="1"/>
    </xf>
    <xf numFmtId="0" fontId="44" fillId="0" borderId="82" xfId="2" applyFont="1" applyBorder="1" applyAlignment="1">
      <alignment horizontal="right" vertical="center" wrapText="1"/>
    </xf>
    <xf numFmtId="0" fontId="44" fillId="0" borderId="83" xfId="2" applyFont="1" applyBorder="1" applyAlignment="1">
      <alignment horizontal="right" vertical="center" wrapText="1"/>
    </xf>
    <xf numFmtId="0" fontId="38" fillId="0" borderId="0" xfId="2" applyFont="1" applyAlignment="1">
      <alignment horizontal="left" vertical="top" wrapText="1"/>
    </xf>
    <xf numFmtId="0" fontId="36" fillId="0" borderId="85" xfId="2" applyFont="1" applyBorder="1" applyAlignment="1">
      <alignment horizontal="left" vertical="top" wrapText="1"/>
    </xf>
    <xf numFmtId="0" fontId="36" fillId="0" borderId="86" xfId="2" applyFont="1" applyBorder="1" applyAlignment="1">
      <alignment horizontal="left" vertical="top" wrapText="1"/>
    </xf>
    <xf numFmtId="0" fontId="36" fillId="0" borderId="87" xfId="2" applyFont="1" applyBorder="1" applyAlignment="1">
      <alignment horizontal="left" vertical="top" wrapText="1"/>
    </xf>
    <xf numFmtId="0" fontId="36" fillId="0" borderId="88" xfId="2" applyFont="1" applyBorder="1" applyAlignment="1">
      <alignment horizontal="left" vertical="top" wrapText="1"/>
    </xf>
    <xf numFmtId="0" fontId="36" fillId="0" borderId="89" xfId="2" applyFont="1" applyBorder="1" applyAlignment="1">
      <alignment horizontal="left" vertical="top" wrapText="1"/>
    </xf>
    <xf numFmtId="0" fontId="36" fillId="0" borderId="75" xfId="2" applyFont="1" applyBorder="1" applyAlignment="1">
      <alignment horizontal="center" vertical="center" wrapText="1"/>
    </xf>
    <xf numFmtId="0" fontId="36" fillId="0" borderId="64" xfId="2" applyFont="1" applyBorder="1" applyAlignment="1">
      <alignment horizontal="center" vertical="center" wrapText="1"/>
    </xf>
    <xf numFmtId="0" fontId="36" fillId="0" borderId="54" xfId="2" applyFont="1" applyBorder="1" applyAlignment="1">
      <alignment horizontal="center" vertical="center" wrapText="1"/>
    </xf>
    <xf numFmtId="0" fontId="36" fillId="0" borderId="76" xfId="2" applyFont="1" applyBorder="1" applyAlignment="1">
      <alignment horizontal="left" vertical="top" wrapText="1"/>
    </xf>
    <xf numFmtId="0" fontId="36" fillId="0" borderId="77" xfId="2" applyFont="1" applyBorder="1" applyAlignment="1">
      <alignment horizontal="left" vertical="top" wrapText="1"/>
    </xf>
    <xf numFmtId="0" fontId="36" fillId="0" borderId="78" xfId="2" applyFont="1" applyBorder="1" applyAlignment="1">
      <alignment horizontal="left" vertical="top" wrapText="1"/>
    </xf>
    <xf numFmtId="0" fontId="36" fillId="0" borderId="79" xfId="2" applyFont="1" applyBorder="1" applyAlignment="1">
      <alignment horizontal="left" vertical="top" wrapText="1"/>
    </xf>
    <xf numFmtId="0" fontId="36" fillId="0" borderId="80" xfId="2" applyFont="1" applyBorder="1" applyAlignment="1">
      <alignment horizontal="left" vertical="top" wrapText="1"/>
    </xf>
    <xf numFmtId="3" fontId="44" fillId="0" borderId="92" xfId="2" applyNumberFormat="1" applyFont="1" applyBorder="1" applyAlignment="1">
      <alignment horizontal="right" vertical="center" wrapText="1"/>
    </xf>
    <xf numFmtId="0" fontId="44" fillId="0" borderId="93" xfId="2" applyFont="1" applyBorder="1" applyAlignment="1">
      <alignment horizontal="right" vertical="center" wrapText="1"/>
    </xf>
    <xf numFmtId="0" fontId="44" fillId="0" borderId="94" xfId="2" applyFont="1" applyBorder="1" applyAlignment="1">
      <alignment horizontal="right" vertical="center" wrapText="1"/>
    </xf>
    <xf numFmtId="0" fontId="38" fillId="0" borderId="85" xfId="0" applyFont="1" applyBorder="1" applyAlignment="1">
      <alignment horizontal="left" vertical="top" wrapText="1"/>
    </xf>
    <xf numFmtId="0" fontId="38" fillId="0" borderId="88" xfId="0" applyFont="1" applyBorder="1" applyAlignment="1">
      <alignment horizontal="left" vertical="top" wrapText="1"/>
    </xf>
    <xf numFmtId="0" fontId="36" fillId="0" borderId="86" xfId="0" applyFont="1" applyBorder="1" applyAlignment="1">
      <alignment horizontal="left" vertical="top" wrapText="1"/>
    </xf>
    <xf numFmtId="0" fontId="36" fillId="0" borderId="97" xfId="0" applyFont="1" applyBorder="1" applyAlignment="1">
      <alignment horizontal="center" vertical="top" wrapText="1"/>
    </xf>
    <xf numFmtId="0" fontId="36" fillId="0" borderId="98" xfId="0" applyFont="1" applyBorder="1" applyAlignment="1">
      <alignment horizontal="center" vertical="top" wrapText="1"/>
    </xf>
    <xf numFmtId="0" fontId="36" fillId="0" borderId="103" xfId="0" applyFont="1" applyBorder="1" applyAlignment="1">
      <alignment horizontal="center" vertical="top" wrapText="1"/>
    </xf>
    <xf numFmtId="0" fontId="36" fillId="0" borderId="104" xfId="0" applyFont="1" applyBorder="1" applyAlignment="1">
      <alignment horizontal="center" vertical="top" wrapText="1"/>
    </xf>
    <xf numFmtId="0" fontId="42" fillId="0" borderId="1" xfId="2" applyFont="1" applyBorder="1" applyAlignment="1">
      <alignment horizontal="left" vertical="center" wrapText="1"/>
    </xf>
    <xf numFmtId="0" fontId="37" fillId="0" borderId="0" xfId="2" applyFont="1" applyAlignment="1">
      <alignment horizontal="right" vertical="center" wrapText="1"/>
    </xf>
    <xf numFmtId="0" fontId="39" fillId="0" borderId="0" xfId="2" applyFont="1" applyAlignment="1">
      <alignment horizontal="left" vertical="center" wrapText="1"/>
    </xf>
    <xf numFmtId="0" fontId="41" fillId="0" borderId="0" xfId="2" applyFont="1" applyAlignment="1">
      <alignment horizontal="center" vertical="center" wrapText="1"/>
    </xf>
    <xf numFmtId="0" fontId="38" fillId="0" borderId="5" xfId="2" applyFont="1" applyBorder="1" applyAlignment="1">
      <alignment horizontal="center" vertical="center" wrapText="1"/>
    </xf>
    <xf numFmtId="0" fontId="38" fillId="0" borderId="6" xfId="2" applyFont="1" applyBorder="1" applyAlignment="1">
      <alignment horizontal="center" vertical="center" wrapText="1"/>
    </xf>
    <xf numFmtId="0" fontId="38" fillId="0" borderId="7" xfId="2" applyFont="1" applyBorder="1" applyAlignment="1">
      <alignment horizontal="center" vertical="center" wrapText="1"/>
    </xf>
    <xf numFmtId="0" fontId="61" fillId="0" borderId="75" xfId="5" applyFont="1" applyBorder="1" applyAlignment="1" applyProtection="1">
      <alignment horizontal="center" vertical="center" wrapText="1"/>
      <protection locked="0"/>
    </xf>
    <xf numFmtId="0" fontId="61" fillId="0" borderId="64" xfId="5" applyFont="1" applyBorder="1" applyAlignment="1" applyProtection="1">
      <alignment horizontal="center" vertical="center" wrapText="1"/>
      <protection locked="0"/>
    </xf>
    <xf numFmtId="0" fontId="61" fillId="0" borderId="54" xfId="5" applyFont="1" applyBorder="1" applyAlignment="1" applyProtection="1">
      <alignment horizontal="center" vertical="center" wrapText="1"/>
      <protection locked="0"/>
    </xf>
    <xf numFmtId="0" fontId="61" fillId="7" borderId="5" xfId="5" applyFont="1" applyFill="1" applyBorder="1" applyAlignment="1" applyProtection="1">
      <alignment horizontal="left" vertical="center"/>
      <protection locked="0"/>
    </xf>
    <xf numFmtId="0" fontId="61" fillId="7" borderId="6" xfId="5" applyFont="1" applyFill="1" applyBorder="1" applyAlignment="1" applyProtection="1">
      <alignment horizontal="left" vertical="center"/>
      <protection locked="0"/>
    </xf>
    <xf numFmtId="0" fontId="61" fillId="7" borderId="57" xfId="5" applyFont="1" applyFill="1" applyBorder="1" applyAlignment="1" applyProtection="1">
      <alignment horizontal="left" vertical="center"/>
      <protection locked="0"/>
    </xf>
    <xf numFmtId="0" fontId="0" fillId="0" borderId="5" xfId="5" applyFont="1" applyBorder="1" applyAlignment="1" applyProtection="1">
      <alignment horizontal="center" vertical="center" shrinkToFit="1"/>
      <protection locked="0"/>
    </xf>
    <xf numFmtId="0" fontId="0" fillId="0" borderId="6" xfId="5" applyFont="1" applyBorder="1" applyAlignment="1" applyProtection="1">
      <alignment horizontal="center" vertical="center" shrinkToFit="1"/>
      <protection locked="0"/>
    </xf>
    <xf numFmtId="0" fontId="0" fillId="0" borderId="57" xfId="5" applyFont="1" applyBorder="1" applyAlignment="1" applyProtection="1">
      <alignment horizontal="center" vertical="center" shrinkToFit="1"/>
      <protection locked="0"/>
    </xf>
    <xf numFmtId="0" fontId="61" fillId="6" borderId="5" xfId="5" applyFont="1" applyFill="1" applyBorder="1" applyAlignment="1" applyProtection="1">
      <alignment horizontal="left" vertical="center" shrinkToFit="1"/>
      <protection locked="0"/>
    </xf>
    <xf numFmtId="0" fontId="61" fillId="6" borderId="6" xfId="5" applyFont="1" applyFill="1" applyBorder="1" applyAlignment="1" applyProtection="1">
      <alignment horizontal="left" vertical="center" shrinkToFit="1"/>
      <protection locked="0"/>
    </xf>
    <xf numFmtId="0" fontId="61" fillId="6" borderId="57" xfId="5" applyFont="1" applyFill="1" applyBorder="1" applyAlignment="1" applyProtection="1">
      <alignment horizontal="left" vertical="center" shrinkToFit="1"/>
      <protection locked="0"/>
    </xf>
    <xf numFmtId="0" fontId="61" fillId="0" borderId="133" xfId="5" applyFont="1" applyBorder="1" applyAlignment="1" applyProtection="1">
      <alignment horizontal="left" vertical="center"/>
      <protection locked="0"/>
    </xf>
    <xf numFmtId="0" fontId="61" fillId="0" borderId="37" xfId="5" applyFont="1" applyBorder="1" applyAlignment="1" applyProtection="1">
      <alignment horizontal="left" vertical="center"/>
      <protection locked="0"/>
    </xf>
    <xf numFmtId="0" fontId="61" fillId="0" borderId="38" xfId="5" applyFont="1" applyBorder="1" applyAlignment="1" applyProtection="1">
      <alignment horizontal="left" vertical="center"/>
      <protection locked="0"/>
    </xf>
    <xf numFmtId="0" fontId="58" fillId="5" borderId="18" xfId="6" applyNumberFormat="1" applyFont="1" applyFill="1" applyBorder="1" applyAlignment="1" applyProtection="1">
      <alignment horizontal="center" vertical="center" shrinkToFit="1"/>
      <protection locked="0"/>
    </xf>
    <xf numFmtId="0" fontId="58" fillId="5" borderId="19" xfId="6" applyNumberFormat="1" applyFont="1" applyFill="1" applyBorder="1" applyAlignment="1" applyProtection="1">
      <alignment horizontal="center" vertical="center" shrinkToFit="1"/>
      <protection locked="0"/>
    </xf>
    <xf numFmtId="0" fontId="58" fillId="5" borderId="20" xfId="6" applyNumberFormat="1" applyFont="1" applyFill="1" applyBorder="1" applyAlignment="1" applyProtection="1">
      <alignment horizontal="center" vertical="center" shrinkToFit="1"/>
      <protection locked="0"/>
    </xf>
    <xf numFmtId="0" fontId="7" fillId="5" borderId="9" xfId="6" applyNumberFormat="1" applyFont="1" applyFill="1" applyBorder="1" applyAlignment="1" applyProtection="1">
      <alignment horizontal="center" vertical="center" wrapText="1" shrinkToFit="1"/>
      <protection locked="0"/>
    </xf>
    <xf numFmtId="0" fontId="7" fillId="5" borderId="55" xfId="6" applyNumberFormat="1" applyFont="1" applyFill="1" applyBorder="1" applyAlignment="1" applyProtection="1">
      <alignment horizontal="center" vertical="center" wrapText="1" shrinkToFit="1"/>
      <protection locked="0"/>
    </xf>
    <xf numFmtId="0" fontId="61" fillId="0" borderId="22" xfId="5" applyFont="1" applyBorder="1" applyAlignment="1" applyProtection="1">
      <alignment horizontal="left" vertical="center"/>
      <protection locked="0"/>
    </xf>
    <xf numFmtId="0" fontId="61" fillId="0" borderId="23" xfId="5" applyFont="1" applyBorder="1" applyAlignment="1" applyProtection="1">
      <alignment horizontal="left" vertical="center"/>
      <protection locked="0"/>
    </xf>
    <xf numFmtId="0" fontId="60" fillId="0" borderId="42" xfId="5" applyFont="1" applyBorder="1" applyAlignment="1" applyProtection="1">
      <alignment horizontal="center" vertical="center" wrapText="1"/>
      <protection locked="0"/>
    </xf>
    <xf numFmtId="0" fontId="60" fillId="0" borderId="17" xfId="5" applyFont="1" applyBorder="1" applyAlignment="1" applyProtection="1">
      <alignment horizontal="center" vertical="center" wrapText="1"/>
      <protection locked="0"/>
    </xf>
    <xf numFmtId="0" fontId="60" fillId="0" borderId="24" xfId="5" applyFont="1" applyBorder="1" applyAlignment="1" applyProtection="1">
      <alignment horizontal="center" vertical="center" wrapText="1"/>
      <protection locked="0"/>
    </xf>
    <xf numFmtId="0" fontId="60" fillId="0" borderId="9" xfId="5" applyFont="1" applyBorder="1" applyAlignment="1" applyProtection="1">
      <alignment horizontal="center" vertical="center" wrapText="1"/>
      <protection locked="0"/>
    </xf>
    <xf numFmtId="0" fontId="60" fillId="0" borderId="51" xfId="5" applyFont="1" applyBorder="1" applyAlignment="1" applyProtection="1">
      <alignment horizontal="center" vertical="center" wrapText="1"/>
      <protection locked="0"/>
    </xf>
    <xf numFmtId="0" fontId="60" fillId="0" borderId="30" xfId="5" applyFont="1" applyBorder="1" applyAlignment="1" applyProtection="1">
      <alignment horizontal="center" vertical="center" wrapText="1"/>
      <protection locked="0"/>
    </xf>
    <xf numFmtId="0" fontId="26" fillId="0" borderId="9" xfId="5" applyFont="1" applyBorder="1" applyAlignment="1" applyProtection="1">
      <alignment horizontal="center" vertical="center" wrapText="1"/>
      <protection locked="0"/>
    </xf>
    <xf numFmtId="0" fontId="26" fillId="0" borderId="51" xfId="5" applyFont="1" applyBorder="1" applyAlignment="1" applyProtection="1">
      <alignment horizontal="center" vertical="center" wrapText="1"/>
      <protection locked="0"/>
    </xf>
    <xf numFmtId="0" fontId="26" fillId="0" borderId="30" xfId="5" applyFont="1" applyBorder="1" applyAlignment="1" applyProtection="1">
      <alignment horizontal="center" vertical="center" wrapText="1"/>
      <protection locked="0"/>
    </xf>
    <xf numFmtId="0" fontId="58" fillId="5" borderId="8" xfId="5" applyFont="1" applyFill="1" applyBorder="1" applyAlignment="1" applyProtection="1">
      <alignment horizontal="center" vertical="center"/>
      <protection locked="0"/>
    </xf>
    <xf numFmtId="0" fontId="58" fillId="5" borderId="64" xfId="5" applyFont="1" applyFill="1" applyBorder="1" applyAlignment="1" applyProtection="1">
      <alignment horizontal="center" vertical="center"/>
      <protection locked="0"/>
    </xf>
    <xf numFmtId="0" fontId="58" fillId="5" borderId="54" xfId="5" applyFont="1" applyFill="1" applyBorder="1" applyAlignment="1" applyProtection="1">
      <alignment horizontal="center" vertical="center"/>
      <protection locked="0"/>
    </xf>
    <xf numFmtId="0" fontId="58" fillId="5" borderId="9" xfId="5" applyFont="1" applyFill="1" applyBorder="1" applyAlignment="1" applyProtection="1">
      <alignment horizontal="center" vertical="center"/>
      <protection locked="0"/>
    </xf>
    <xf numFmtId="0" fontId="58" fillId="5" borderId="51" xfId="5" applyFont="1" applyFill="1" applyBorder="1" applyAlignment="1" applyProtection="1">
      <alignment horizontal="center" vertical="center"/>
      <protection locked="0"/>
    </xf>
    <xf numFmtId="0" fontId="58" fillId="5" borderId="55" xfId="5" applyFont="1" applyFill="1" applyBorder="1" applyAlignment="1" applyProtection="1">
      <alignment horizontal="center" vertical="center"/>
      <protection locked="0"/>
    </xf>
    <xf numFmtId="0" fontId="58" fillId="5" borderId="18" xfId="5" applyFont="1" applyFill="1" applyBorder="1" applyAlignment="1" applyProtection="1">
      <alignment horizontal="center" vertical="center"/>
      <protection locked="0"/>
    </xf>
    <xf numFmtId="0" fontId="58" fillId="5" borderId="19" xfId="5" applyFont="1" applyFill="1" applyBorder="1" applyAlignment="1" applyProtection="1">
      <alignment horizontal="center" vertical="center"/>
      <protection locked="0"/>
    </xf>
    <xf numFmtId="0" fontId="58" fillId="5" borderId="20" xfId="5" applyFont="1" applyFill="1" applyBorder="1" applyAlignment="1" applyProtection="1">
      <alignment horizontal="center" vertical="center"/>
      <protection locked="0"/>
    </xf>
    <xf numFmtId="0" fontId="7" fillId="5" borderId="51" xfId="6" applyNumberFormat="1" applyFont="1" applyFill="1" applyBorder="1" applyAlignment="1" applyProtection="1">
      <alignment horizontal="center" vertical="center" wrapText="1" shrinkToFit="1"/>
      <protection locked="0"/>
    </xf>
    <xf numFmtId="0" fontId="7" fillId="5" borderId="9" xfId="6" applyNumberFormat="1" applyFont="1" applyFill="1" applyBorder="1" applyAlignment="1" applyProtection="1">
      <alignment horizontal="center" vertical="center" shrinkToFit="1"/>
      <protection locked="0"/>
    </xf>
    <xf numFmtId="0" fontId="7" fillId="5" borderId="55" xfId="6" applyNumberFormat="1" applyFont="1" applyFill="1" applyBorder="1" applyAlignment="1" applyProtection="1">
      <alignment horizontal="center" vertical="center" shrinkToFit="1"/>
      <protection locked="0"/>
    </xf>
    <xf numFmtId="38" fontId="0" fillId="0" borderId="25" xfId="6" applyFont="1" applyBorder="1" applyAlignment="1" applyProtection="1">
      <alignment horizontal="left" vertical="center" shrinkToFit="1"/>
      <protection locked="0"/>
    </xf>
    <xf numFmtId="38" fontId="56" fillId="0" borderId="33" xfId="6" applyFont="1" applyBorder="1" applyAlignment="1" applyProtection="1">
      <alignment horizontal="left" vertical="center" shrinkToFit="1"/>
      <protection locked="0"/>
    </xf>
    <xf numFmtId="0" fontId="58" fillId="5" borderId="133" xfId="5" applyFont="1" applyFill="1" applyBorder="1" applyAlignment="1" applyProtection="1">
      <alignment horizontal="center" vertical="center"/>
      <protection locked="0"/>
    </xf>
    <xf numFmtId="0" fontId="58" fillId="5" borderId="37" xfId="5" applyFont="1" applyFill="1" applyBorder="1" applyAlignment="1" applyProtection="1">
      <alignment horizontal="center" vertical="center"/>
      <protection locked="0"/>
    </xf>
    <xf numFmtId="0" fontId="58" fillId="5" borderId="38" xfId="5" applyFont="1" applyFill="1" applyBorder="1" applyAlignment="1" applyProtection="1">
      <alignment horizontal="center" vertical="center"/>
      <protection locked="0"/>
    </xf>
    <xf numFmtId="0" fontId="58" fillId="5" borderId="39" xfId="6" applyNumberFormat="1" applyFont="1" applyFill="1" applyBorder="1" applyAlignment="1" applyProtection="1">
      <alignment horizontal="center" vertical="center" shrinkToFit="1"/>
      <protection locked="0"/>
    </xf>
    <xf numFmtId="0" fontId="58" fillId="5" borderId="37" xfId="6" applyNumberFormat="1" applyFont="1" applyFill="1" applyBorder="1" applyAlignment="1" applyProtection="1">
      <alignment horizontal="center" vertical="center" shrinkToFit="1"/>
      <protection locked="0"/>
    </xf>
    <xf numFmtId="0" fontId="58" fillId="5" borderId="38" xfId="6" applyNumberFormat="1" applyFont="1" applyFill="1" applyBorder="1" applyAlignment="1" applyProtection="1">
      <alignment horizontal="center" vertical="center" shrinkToFit="1"/>
      <protection locked="0"/>
    </xf>
    <xf numFmtId="0" fontId="59" fillId="5" borderId="58" xfId="6" applyNumberFormat="1" applyFont="1" applyFill="1" applyBorder="1" applyAlignment="1" applyProtection="1">
      <alignment horizontal="center" vertical="center" wrapText="1" shrinkToFit="1"/>
      <protection locked="0"/>
    </xf>
    <xf numFmtId="0" fontId="59" fillId="5" borderId="51" xfId="6" applyNumberFormat="1" applyFont="1" applyFill="1" applyBorder="1" applyAlignment="1" applyProtection="1">
      <alignment horizontal="center" vertical="center" wrapText="1" shrinkToFit="1"/>
      <protection locked="0"/>
    </xf>
    <xf numFmtId="0" fontId="59" fillId="5" borderId="55" xfId="6" applyNumberFormat="1" applyFont="1" applyFill="1" applyBorder="1" applyAlignment="1" applyProtection="1">
      <alignment horizontal="center" vertical="center" wrapText="1" shrinkToFit="1"/>
      <protection locked="0"/>
    </xf>
    <xf numFmtId="0" fontId="59" fillId="5" borderId="59" xfId="6" applyNumberFormat="1" applyFont="1" applyFill="1" applyBorder="1" applyAlignment="1" applyProtection="1">
      <alignment horizontal="center" vertical="center" wrapText="1"/>
      <protection locked="0"/>
    </xf>
    <xf numFmtId="0" fontId="59" fillId="5" borderId="65" xfId="6" applyNumberFormat="1" applyFont="1" applyFill="1" applyBorder="1" applyAlignment="1" applyProtection="1">
      <alignment horizontal="center" vertical="center" wrapText="1"/>
      <protection locked="0"/>
    </xf>
    <xf numFmtId="0" fontId="59" fillId="5" borderId="134" xfId="6" applyNumberFormat="1" applyFont="1" applyFill="1" applyBorder="1" applyAlignment="1" applyProtection="1">
      <alignment horizontal="center" vertical="center" wrapText="1"/>
      <protection locked="0"/>
    </xf>
    <xf numFmtId="0" fontId="7" fillId="5" borderId="9" xfId="5" applyFont="1" applyFill="1" applyBorder="1" applyAlignment="1" applyProtection="1">
      <alignment horizontal="center" vertical="center" wrapText="1"/>
      <protection locked="0"/>
    </xf>
    <xf numFmtId="0" fontId="7" fillId="5" borderId="55" xfId="5" applyFont="1" applyFill="1" applyBorder="1" applyAlignment="1" applyProtection="1">
      <alignment horizontal="center" vertical="center"/>
      <protection locked="0"/>
    </xf>
    <xf numFmtId="0" fontId="7" fillId="5" borderId="55" xfId="5" applyFont="1" applyFill="1" applyBorder="1" applyAlignment="1" applyProtection="1">
      <alignment horizontal="center" vertical="center" wrapText="1"/>
      <protection locked="0"/>
    </xf>
    <xf numFmtId="0" fontId="7" fillId="5" borderId="9" xfId="6" applyNumberFormat="1" applyFont="1" applyFill="1" applyBorder="1" applyAlignment="1" applyProtection="1">
      <alignment horizontal="center" vertical="center" wrapText="1"/>
      <protection locked="0"/>
    </xf>
    <xf numFmtId="0" fontId="7" fillId="5" borderId="55" xfId="6" applyNumberFormat="1" applyFont="1" applyFill="1" applyBorder="1" applyAlignment="1" applyProtection="1">
      <alignment horizontal="center" vertical="center" wrapText="1"/>
      <protection locked="0"/>
    </xf>
    <xf numFmtId="49" fontId="7" fillId="5" borderId="9" xfId="5" applyNumberFormat="1" applyFont="1" applyFill="1" applyBorder="1" applyAlignment="1" applyProtection="1">
      <alignment horizontal="center" vertical="center" wrapText="1"/>
      <protection locked="0"/>
    </xf>
    <xf numFmtId="49" fontId="7" fillId="5" borderId="55" xfId="5" applyNumberFormat="1" applyFont="1" applyFill="1" applyBorder="1" applyAlignment="1" applyProtection="1">
      <alignment horizontal="center" vertical="center" wrapText="1"/>
      <protection locked="0"/>
    </xf>
    <xf numFmtId="0" fontId="71" fillId="0" borderId="39" xfId="9" applyFont="1" applyBorder="1" applyAlignment="1" applyProtection="1">
      <alignment horizontal="center" vertical="center" shrinkToFit="1"/>
      <protection locked="0"/>
    </xf>
    <xf numFmtId="0" fontId="71" fillId="0" borderId="37" xfId="9" applyFont="1" applyBorder="1" applyAlignment="1" applyProtection="1">
      <alignment horizontal="center" vertical="center" shrinkToFit="1"/>
      <protection locked="0"/>
    </xf>
    <xf numFmtId="0" fontId="71" fillId="0" borderId="38" xfId="9" applyFont="1" applyBorder="1" applyAlignment="1" applyProtection="1">
      <alignment horizontal="center" vertical="center" shrinkToFit="1"/>
      <protection locked="0"/>
    </xf>
    <xf numFmtId="0" fontId="67" fillId="7" borderId="5" xfId="9" applyFont="1" applyFill="1" applyBorder="1" applyAlignment="1">
      <alignment horizontal="left" vertical="center"/>
    </xf>
    <xf numFmtId="0" fontId="0" fillId="0" borderId="6" xfId="0" applyBorder="1" applyAlignment="1">
      <alignment horizontal="left" vertical="center"/>
    </xf>
    <xf numFmtId="0" fontId="0" fillId="0" borderId="57" xfId="0" applyBorder="1" applyAlignment="1">
      <alignment horizontal="left" vertical="center"/>
    </xf>
    <xf numFmtId="0" fontId="61" fillId="0" borderId="58" xfId="9" applyFont="1" applyBorder="1" applyAlignment="1">
      <alignment horizontal="center" vertical="center" wrapText="1"/>
    </xf>
    <xf numFmtId="0" fontId="61" fillId="0" borderId="51" xfId="9" applyFont="1" applyBorder="1" applyAlignment="1">
      <alignment horizontal="center" vertical="center" wrapText="1"/>
    </xf>
    <xf numFmtId="0" fontId="61" fillId="0" borderId="55" xfId="9" applyFont="1" applyBorder="1" applyAlignment="1">
      <alignment horizontal="center" vertical="center" wrapText="1"/>
    </xf>
    <xf numFmtId="0" fontId="67" fillId="7" borderId="56" xfId="9" applyFont="1" applyFill="1" applyBorder="1" applyAlignment="1">
      <alignment horizontal="left" vertical="center"/>
    </xf>
    <xf numFmtId="0" fontId="67" fillId="7" borderId="6" xfId="9" applyFont="1" applyFill="1" applyBorder="1" applyAlignment="1">
      <alignment horizontal="left" vertical="center"/>
    </xf>
    <xf numFmtId="0" fontId="67" fillId="7" borderId="57" xfId="9" applyFont="1" applyFill="1" applyBorder="1" applyAlignment="1">
      <alignment horizontal="left" vertical="center"/>
    </xf>
    <xf numFmtId="0" fontId="67" fillId="0" borderId="133" xfId="9" applyFont="1" applyBorder="1" applyAlignment="1" applyProtection="1">
      <alignment horizontal="left" vertical="center"/>
      <protection locked="0"/>
    </xf>
    <xf numFmtId="0" fontId="67" fillId="0" borderId="37" xfId="9" applyFont="1" applyBorder="1" applyAlignment="1" applyProtection="1">
      <alignment horizontal="left" vertical="center"/>
      <protection locked="0"/>
    </xf>
    <xf numFmtId="0" fontId="67" fillId="0" borderId="38" xfId="9" applyFont="1" applyBorder="1" applyAlignment="1" applyProtection="1">
      <alignment horizontal="left" vertical="center"/>
      <protection locked="0"/>
    </xf>
    <xf numFmtId="0" fontId="67" fillId="0" borderId="75" xfId="9" applyFont="1" applyBorder="1" applyAlignment="1" applyProtection="1">
      <alignment horizontal="center" vertical="center" wrapText="1"/>
      <protection locked="0"/>
    </xf>
    <xf numFmtId="0" fontId="67" fillId="0" borderId="64" xfId="9" applyFont="1" applyBorder="1" applyAlignment="1" applyProtection="1">
      <alignment horizontal="center" vertical="center" wrapText="1"/>
      <protection locked="0"/>
    </xf>
    <xf numFmtId="0" fontId="67" fillId="0" borderId="54" xfId="9" applyFont="1" applyBorder="1" applyAlignment="1" applyProtection="1">
      <alignment horizontal="center" vertical="center" wrapText="1"/>
      <protection locked="0"/>
    </xf>
    <xf numFmtId="0" fontId="67" fillId="7" borderId="5" xfId="9" applyFont="1" applyFill="1" applyBorder="1" applyAlignment="1" applyProtection="1">
      <alignment horizontal="left" vertical="center"/>
      <protection locked="0"/>
    </xf>
    <xf numFmtId="0" fontId="67" fillId="7" borderId="6" xfId="9" applyFont="1" applyFill="1" applyBorder="1" applyAlignment="1" applyProtection="1">
      <alignment horizontal="left" vertical="center"/>
      <protection locked="0"/>
    </xf>
    <xf numFmtId="0" fontId="67" fillId="7" borderId="57" xfId="9" applyFont="1" applyFill="1" applyBorder="1" applyAlignment="1" applyProtection="1">
      <alignment horizontal="left" vertical="center"/>
      <protection locked="0"/>
    </xf>
    <xf numFmtId="0" fontId="67" fillId="6" borderId="56" xfId="9" applyFont="1" applyFill="1" applyBorder="1" applyAlignment="1" applyProtection="1">
      <alignment horizontal="left" vertical="center" shrinkToFit="1"/>
      <protection locked="0"/>
    </xf>
    <xf numFmtId="0" fontId="68" fillId="6" borderId="6" xfId="9" applyFont="1" applyFill="1" applyBorder="1" applyAlignment="1" applyProtection="1">
      <alignment horizontal="left" vertical="center" shrinkToFit="1"/>
      <protection locked="0"/>
    </xf>
    <xf numFmtId="0" fontId="68" fillId="6" borderId="57" xfId="9" applyFont="1" applyFill="1" applyBorder="1" applyAlignment="1" applyProtection="1">
      <alignment horizontal="left" vertical="center" shrinkToFit="1"/>
      <protection locked="0"/>
    </xf>
    <xf numFmtId="0" fontId="7" fillId="5" borderId="9" xfId="10" applyNumberFormat="1" applyFont="1" applyFill="1" applyBorder="1" applyAlignment="1">
      <alignment horizontal="center" vertical="center" wrapText="1" shrinkToFit="1"/>
    </xf>
    <xf numFmtId="0" fontId="7" fillId="5" borderId="30" xfId="10" applyNumberFormat="1" applyFont="1" applyFill="1" applyBorder="1" applyAlignment="1">
      <alignment horizontal="center" vertical="center" wrapText="1" shrinkToFit="1"/>
    </xf>
    <xf numFmtId="0" fontId="7" fillId="5" borderId="9" xfId="10" applyNumberFormat="1" applyFont="1" applyFill="1" applyBorder="1" applyAlignment="1">
      <alignment horizontal="center" vertical="center" shrinkToFit="1"/>
    </xf>
    <xf numFmtId="0" fontId="7" fillId="5" borderId="30" xfId="10" applyNumberFormat="1" applyFont="1" applyFill="1" applyBorder="1" applyAlignment="1">
      <alignment horizontal="center" vertical="center" shrinkToFit="1"/>
    </xf>
    <xf numFmtId="0" fontId="58" fillId="5" borderId="9" xfId="9" applyFont="1" applyFill="1" applyBorder="1" applyAlignment="1">
      <alignment horizontal="center" vertical="center"/>
    </xf>
    <xf numFmtId="0" fontId="58" fillId="5" borderId="51" xfId="9" applyFont="1" applyFill="1" applyBorder="1" applyAlignment="1">
      <alignment horizontal="center" vertical="center"/>
    </xf>
    <xf numFmtId="0" fontId="58" fillId="5" borderId="30" xfId="9" applyFont="1" applyFill="1" applyBorder="1" applyAlignment="1">
      <alignment horizontal="center" vertical="center"/>
    </xf>
    <xf numFmtId="0" fontId="58" fillId="5" borderId="18" xfId="9" applyFont="1" applyFill="1" applyBorder="1" applyAlignment="1">
      <alignment horizontal="center" vertical="center"/>
    </xf>
    <xf numFmtId="0" fontId="58" fillId="5" borderId="19" xfId="9" applyFont="1" applyFill="1" applyBorder="1" applyAlignment="1">
      <alignment horizontal="center" vertical="center"/>
    </xf>
    <xf numFmtId="0" fontId="58" fillId="5" borderId="20" xfId="9" applyFont="1" applyFill="1" applyBorder="1" applyAlignment="1">
      <alignment horizontal="center" vertical="center"/>
    </xf>
    <xf numFmtId="0" fontId="58" fillId="5" borderId="18" xfId="10" applyNumberFormat="1" applyFont="1" applyFill="1" applyBorder="1" applyAlignment="1">
      <alignment horizontal="center" vertical="center" shrinkToFit="1"/>
    </xf>
    <xf numFmtId="0" fontId="58" fillId="5" borderId="19" xfId="10" applyNumberFormat="1" applyFont="1" applyFill="1" applyBorder="1" applyAlignment="1">
      <alignment horizontal="center" vertical="center" shrinkToFit="1"/>
    </xf>
    <xf numFmtId="0" fontId="58" fillId="5" borderId="20" xfId="10" applyNumberFormat="1" applyFont="1" applyFill="1" applyBorder="1" applyAlignment="1">
      <alignment horizontal="center" vertical="center" shrinkToFit="1"/>
    </xf>
    <xf numFmtId="0" fontId="7" fillId="5" borderId="9" xfId="9" applyFont="1" applyFill="1" applyBorder="1" applyAlignment="1">
      <alignment horizontal="center" vertical="center" wrapText="1"/>
    </xf>
    <xf numFmtId="0" fontId="7" fillId="5" borderId="30" xfId="9" applyFont="1" applyFill="1" applyBorder="1" applyAlignment="1">
      <alignment horizontal="center" vertical="center"/>
    </xf>
    <xf numFmtId="0" fontId="67" fillId="0" borderId="18" xfId="9" applyFont="1" applyBorder="1" applyAlignment="1" applyProtection="1">
      <alignment horizontal="left" vertical="center"/>
      <protection locked="0"/>
    </xf>
    <xf numFmtId="0" fontId="68" fillId="0" borderId="19" xfId="9" applyFont="1" applyBorder="1" applyAlignment="1" applyProtection="1">
      <alignment horizontal="left" vertical="center"/>
      <protection locked="0"/>
    </xf>
    <xf numFmtId="0" fontId="68" fillId="0" borderId="20" xfId="9" applyFont="1" applyBorder="1" applyAlignment="1" applyProtection="1">
      <alignment horizontal="left" vertical="center"/>
      <protection locked="0"/>
    </xf>
    <xf numFmtId="0" fontId="67" fillId="0" borderId="39" xfId="9" applyFont="1" applyBorder="1" applyAlignment="1" applyProtection="1">
      <alignment horizontal="left" vertical="center"/>
      <protection locked="0"/>
    </xf>
    <xf numFmtId="0" fontId="60" fillId="0" borderId="9" xfId="9" applyFont="1" applyBorder="1" applyAlignment="1">
      <alignment horizontal="center" vertical="center" wrapText="1"/>
    </xf>
    <xf numFmtId="0" fontId="60" fillId="0" borderId="51" xfId="9" applyFont="1" applyBorder="1" applyAlignment="1">
      <alignment horizontal="center" vertical="center" wrapText="1"/>
    </xf>
    <xf numFmtId="0" fontId="60" fillId="0" borderId="30" xfId="9" applyFont="1" applyBorder="1" applyAlignment="1">
      <alignment horizontal="center" vertical="center" wrapText="1"/>
    </xf>
    <xf numFmtId="0" fontId="26" fillId="0" borderId="9" xfId="9" applyFont="1" applyBorder="1" applyAlignment="1">
      <alignment horizontal="center" vertical="center" wrapText="1"/>
    </xf>
    <xf numFmtId="0" fontId="26" fillId="0" borderId="51" xfId="9" applyFont="1" applyBorder="1" applyAlignment="1">
      <alignment horizontal="center" vertical="center" wrapText="1"/>
    </xf>
    <xf numFmtId="0" fontId="26" fillId="0" borderId="30" xfId="9" applyFont="1" applyBorder="1" applyAlignment="1">
      <alignment horizontal="center" vertical="center" wrapText="1"/>
    </xf>
    <xf numFmtId="0" fontId="7" fillId="5" borderId="51" xfId="10" applyNumberFormat="1" applyFont="1" applyFill="1" applyBorder="1" applyAlignment="1">
      <alignment horizontal="center" vertical="center" wrapText="1" shrinkToFit="1"/>
    </xf>
    <xf numFmtId="0" fontId="60" fillId="0" borderId="42" xfId="9" applyFont="1" applyBorder="1" applyAlignment="1">
      <alignment horizontal="center" vertical="center" wrapText="1"/>
    </xf>
    <xf numFmtId="0" fontId="60" fillId="0" borderId="17" xfId="9" applyFont="1" applyBorder="1" applyAlignment="1">
      <alignment horizontal="center" vertical="center" wrapText="1"/>
    </xf>
    <xf numFmtId="0" fontId="60" fillId="0" borderId="24" xfId="9" applyFont="1" applyBorder="1" applyAlignment="1">
      <alignment horizontal="center" vertical="center" wrapText="1"/>
    </xf>
    <xf numFmtId="38" fontId="0" fillId="0" borderId="25" xfId="10" applyFont="1" applyBorder="1" applyAlignment="1">
      <alignment horizontal="left" vertical="center" shrinkToFit="1"/>
    </xf>
    <xf numFmtId="0" fontId="59" fillId="5" borderId="9" xfId="10" applyNumberFormat="1" applyFont="1" applyFill="1" applyBorder="1" applyAlignment="1">
      <alignment horizontal="center" vertical="center" wrapText="1" shrinkToFit="1"/>
    </xf>
    <xf numFmtId="0" fontId="59" fillId="5" borderId="51" xfId="10" applyNumberFormat="1" applyFont="1" applyFill="1" applyBorder="1" applyAlignment="1">
      <alignment horizontal="center" vertical="center" wrapText="1" shrinkToFit="1"/>
    </xf>
    <xf numFmtId="0" fontId="59" fillId="5" borderId="30" xfId="10" applyNumberFormat="1" applyFont="1" applyFill="1" applyBorder="1" applyAlignment="1">
      <alignment horizontal="center" vertical="center" wrapText="1" shrinkToFit="1"/>
    </xf>
    <xf numFmtId="0" fontId="59" fillId="5" borderId="25" xfId="10" applyNumberFormat="1" applyFont="1" applyFill="1" applyBorder="1" applyAlignment="1">
      <alignment horizontal="center" vertical="center" wrapText="1"/>
    </xf>
    <xf numFmtId="0" fontId="7" fillId="5" borderId="30" xfId="9" applyFont="1" applyFill="1" applyBorder="1" applyAlignment="1">
      <alignment horizontal="center" vertical="center" wrapText="1"/>
    </xf>
    <xf numFmtId="0" fontId="7" fillId="5" borderId="9" xfId="10" applyNumberFormat="1" applyFont="1" applyFill="1" applyBorder="1" applyAlignment="1">
      <alignment horizontal="center" vertical="center" wrapText="1"/>
    </xf>
    <xf numFmtId="0" fontId="7" fillId="5" borderId="51" xfId="10" applyNumberFormat="1" applyFont="1" applyFill="1" applyBorder="1" applyAlignment="1">
      <alignment horizontal="center" vertical="center" wrapText="1"/>
    </xf>
    <xf numFmtId="3" fontId="44" fillId="0" borderId="67" xfId="2" applyNumberFormat="1" applyFont="1" applyBorder="1" applyAlignment="1" applyProtection="1">
      <alignment horizontal="right" vertical="center" wrapText="1"/>
    </xf>
  </cellXfs>
  <cellStyles count="15">
    <cellStyle name="桁区切り" xfId="1" builtinId="6"/>
    <cellStyle name="桁区切り 2" xfId="6" xr:uid="{02DFA7B7-B890-4A3B-AC45-1ECF09C3B909}"/>
    <cellStyle name="桁区切り 2 2" xfId="8" xr:uid="{09E99A5F-BDCA-4F8D-80D3-A45A485180A5}"/>
    <cellStyle name="桁区切り 2 2 2 2 2" xfId="12" xr:uid="{73477C26-A12B-4F16-9AB1-BE748824B80A}"/>
    <cellStyle name="桁区切り 2 2 3" xfId="11" xr:uid="{DB78B9F5-F170-4EDA-9276-5312CAC7909A}"/>
    <cellStyle name="桁区切り 2 3 2 2" xfId="10" xr:uid="{7E37217C-9760-45AC-89B8-E722A0E264F0}"/>
    <cellStyle name="桁区切り 3" xfId="3" xr:uid="{6512A678-01EA-4491-8D48-B674BEF44AFF}"/>
    <cellStyle name="桁区切り 6" xfId="14" xr:uid="{D6A34EE3-28CB-4489-A22A-D53947266D16}"/>
    <cellStyle name="標準" xfId="0" builtinId="0"/>
    <cellStyle name="標準 2" xfId="2" xr:uid="{2BCFB161-6D59-48B9-BB30-00A3D63AF24B}"/>
    <cellStyle name="標準 3" xfId="4" xr:uid="{B98E0471-A7CA-4AA7-9EAF-D4B8095B3ACB}"/>
    <cellStyle name="標準 3 2" xfId="5" xr:uid="{43E3D120-5CB6-4FAC-A485-9B8A48DFFB7C}"/>
    <cellStyle name="標準 3 2 2 2" xfId="7" xr:uid="{E47A03B3-FA25-4282-8FC4-BF1AE6485D5B}"/>
    <cellStyle name="標準 3 2 2 2 2" xfId="9" xr:uid="{0F8003E2-7043-491A-B937-9964A515E13E}"/>
    <cellStyle name="標準 6" xfId="13" xr:uid="{D0D39B71-AF8A-4414-8488-437F9FCE1629}"/>
  </cellStyles>
  <dxfs count="61">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C000"/>
        </patternFill>
      </fill>
    </dxf>
    <dxf>
      <fill>
        <patternFill>
          <bgColor rgb="FFFFC000"/>
        </patternFill>
      </fill>
    </dxf>
    <dxf>
      <fill>
        <patternFill>
          <bgColor rgb="FFFF0000"/>
        </patternFill>
      </fill>
    </dxf>
    <dxf>
      <fill>
        <patternFill>
          <bgColor rgb="FFFFC000"/>
        </patternFill>
      </fill>
    </dxf>
    <dxf>
      <fill>
        <patternFill>
          <bgColor rgb="FFFFC000"/>
        </patternFill>
      </fill>
    </dxf>
    <dxf>
      <fill>
        <patternFill>
          <bgColor rgb="FFFFC0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C000"/>
        </patternFill>
      </fill>
    </dxf>
    <dxf>
      <fill>
        <patternFill>
          <bgColor rgb="FFFFC000"/>
        </patternFill>
      </fill>
    </dxf>
    <dxf>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7" tint="0.79998168889431442"/>
        </patternFill>
      </fill>
    </dxf>
    <dxf>
      <fill>
        <patternFill>
          <bgColor rgb="FFFFC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7" tint="0.79998168889431442"/>
        </patternFill>
      </fill>
    </dxf>
    <dxf>
      <fill>
        <patternFill>
          <bgColor rgb="FFFF0000"/>
        </patternFill>
      </fill>
    </dxf>
    <dxf>
      <fill>
        <patternFill>
          <bgColor rgb="FFFF0000"/>
        </patternFill>
      </fill>
    </dxf>
    <dxf>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border>
        <left style="thin">
          <color auto="1"/>
        </left>
        <right style="thin">
          <color auto="1"/>
        </right>
        <top style="thin">
          <color auto="1"/>
        </top>
        <bottom style="thin">
          <color auto="1"/>
        </bottom>
        <vertical/>
        <horizontal/>
      </border>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63</xdr:col>
      <xdr:colOff>8861</xdr:colOff>
      <xdr:row>8</xdr:row>
      <xdr:rowOff>171034</xdr:rowOff>
    </xdr:from>
    <xdr:to>
      <xdr:col>118</xdr:col>
      <xdr:colOff>28574</xdr:colOff>
      <xdr:row>15</xdr:row>
      <xdr:rowOff>161925</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6400136" y="2161759"/>
          <a:ext cx="5258463" cy="159109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200" b="1">
              <a:solidFill>
                <a:srgbClr val="FF0000"/>
              </a:solidFill>
              <a:effectLst/>
              <a:latin typeface="+mn-ea"/>
              <a:ea typeface="+mn-ea"/>
              <a:cs typeface="+mn-cs"/>
            </a:rPr>
            <a:t>「年月日」を記入してください</a:t>
          </a:r>
          <a:endParaRPr lang="en-US" altLang="ja-JP" sz="1200" b="1">
            <a:solidFill>
              <a:srgbClr val="FF0000"/>
            </a:solidFill>
            <a:effectLst/>
            <a:latin typeface="+mn-ea"/>
            <a:ea typeface="+mn-ea"/>
            <a:cs typeface="+mn-cs"/>
          </a:endParaRPr>
        </a:p>
        <a:p>
          <a:r>
            <a:rPr kumimoji="1" lang="ja-JP" altLang="en-US" sz="1200" b="1">
              <a:solidFill>
                <a:srgbClr val="FF0000"/>
              </a:solidFill>
              <a:effectLst/>
              <a:latin typeface="+mn-ea"/>
              <a:ea typeface="+mn-ea"/>
              <a:cs typeface="+mn-cs"/>
            </a:rPr>
            <a:t>　今年の４月</a:t>
          </a:r>
          <a:r>
            <a:rPr kumimoji="1" lang="en-US" altLang="ja-JP" sz="1200" b="1">
              <a:solidFill>
                <a:srgbClr val="FF0000"/>
              </a:solidFill>
              <a:effectLst/>
              <a:latin typeface="+mn-ea"/>
              <a:ea typeface="+mn-ea"/>
              <a:cs typeface="+mn-cs"/>
            </a:rPr>
            <a:t>14</a:t>
          </a:r>
          <a:r>
            <a:rPr kumimoji="1" lang="ja-JP" altLang="en-US" sz="1200" b="1">
              <a:solidFill>
                <a:srgbClr val="FF0000"/>
              </a:solidFill>
              <a:effectLst/>
              <a:latin typeface="+mn-ea"/>
              <a:ea typeface="+mn-ea"/>
              <a:cs typeface="+mn-cs"/>
            </a:rPr>
            <a:t>日の場合は「４</a:t>
          </a:r>
          <a:r>
            <a:rPr kumimoji="1" lang="en-US" altLang="ja-JP" sz="1200" b="1">
              <a:solidFill>
                <a:srgbClr val="FF0000"/>
              </a:solidFill>
              <a:effectLst/>
              <a:latin typeface="+mn-ea"/>
              <a:ea typeface="+mn-ea"/>
              <a:cs typeface="+mn-cs"/>
            </a:rPr>
            <a:t>/14</a:t>
          </a:r>
          <a:r>
            <a:rPr kumimoji="1" lang="ja-JP" altLang="en-US" sz="1200" b="1">
              <a:solidFill>
                <a:srgbClr val="FF0000"/>
              </a:solidFill>
              <a:effectLst/>
              <a:latin typeface="+mn-ea"/>
              <a:ea typeface="+mn-ea"/>
              <a:cs typeface="+mn-cs"/>
            </a:rPr>
            <a:t>」と入力してください。和暦で表示</a:t>
          </a:r>
          <a:endParaRPr kumimoji="1" lang="en-US" altLang="ja-JP" sz="1200" b="1">
            <a:solidFill>
              <a:srgbClr val="FF0000"/>
            </a:solidFill>
            <a:effectLst/>
            <a:latin typeface="+mn-ea"/>
            <a:ea typeface="+mn-ea"/>
            <a:cs typeface="+mn-cs"/>
          </a:endParaRPr>
        </a:p>
        <a:p>
          <a:r>
            <a:rPr kumimoji="1" lang="ja-JP" altLang="en-US" sz="1200" b="1">
              <a:solidFill>
                <a:srgbClr val="FF0000"/>
              </a:solidFill>
              <a:effectLst/>
              <a:latin typeface="+mn-ea"/>
              <a:ea typeface="+mn-ea"/>
              <a:cs typeface="+mn-cs"/>
            </a:rPr>
            <a:t>　されます。</a:t>
          </a:r>
        </a:p>
        <a:p>
          <a:r>
            <a:rPr kumimoji="1" lang="ja-JP" altLang="en-US" sz="1200" b="1">
              <a:solidFill>
                <a:srgbClr val="FF0000"/>
              </a:solidFill>
              <a:effectLst/>
              <a:latin typeface="+mn-ea"/>
              <a:ea typeface="+mn-ea"/>
              <a:cs typeface="+mn-cs"/>
            </a:rPr>
            <a:t>　　　　</a:t>
          </a:r>
          <a:r>
            <a:rPr kumimoji="1" lang="ja-JP" altLang="en-US" sz="1200" b="1" u="sng">
              <a:solidFill>
                <a:srgbClr val="FF0000"/>
              </a:solidFill>
              <a:effectLst/>
              <a:latin typeface="+mn-ea"/>
              <a:ea typeface="+mn-ea"/>
              <a:cs typeface="+mn-cs"/>
            </a:rPr>
            <a:t>「</a:t>
          </a:r>
          <a:r>
            <a:rPr kumimoji="1" lang="en-US" altLang="ja-JP" sz="1200" b="1" u="sng">
              <a:solidFill>
                <a:srgbClr val="FF0000"/>
              </a:solidFill>
              <a:effectLst/>
              <a:latin typeface="+mn-ea"/>
              <a:ea typeface="+mn-ea"/>
              <a:cs typeface="+mn-cs"/>
            </a:rPr>
            <a:t>4/14</a:t>
          </a:r>
          <a:r>
            <a:rPr kumimoji="1" lang="ja-JP" altLang="en-US" sz="1200" b="1" u="sng">
              <a:solidFill>
                <a:srgbClr val="FF0000"/>
              </a:solidFill>
              <a:effectLst/>
              <a:latin typeface="+mn-ea"/>
              <a:ea typeface="+mn-ea"/>
              <a:cs typeface="+mn-cs"/>
            </a:rPr>
            <a:t>」と入力　→　「</a:t>
          </a:r>
          <a:r>
            <a:rPr kumimoji="1" lang="ja-JP" altLang="en-US" sz="1200" b="1" u="sng">
              <a:solidFill>
                <a:sysClr val="windowText" lastClr="000000"/>
              </a:solidFill>
              <a:effectLst/>
              <a:latin typeface="+mn-ea"/>
              <a:ea typeface="+mn-ea"/>
              <a:cs typeface="+mn-cs"/>
            </a:rPr>
            <a:t>令和</a:t>
          </a:r>
          <a:r>
            <a:rPr kumimoji="1" lang="en-US" altLang="ja-JP" sz="1200" b="1" u="sng">
              <a:solidFill>
                <a:sysClr val="windowText" lastClr="000000"/>
              </a:solidFill>
              <a:effectLst/>
              <a:latin typeface="+mn-ea"/>
              <a:ea typeface="+mn-ea"/>
              <a:cs typeface="+mn-cs"/>
            </a:rPr>
            <a:t>5</a:t>
          </a:r>
          <a:r>
            <a:rPr kumimoji="1" lang="ja-JP" altLang="en-US" sz="1200" b="1" u="sng">
              <a:solidFill>
                <a:sysClr val="windowText" lastClr="000000"/>
              </a:solidFill>
              <a:effectLst/>
              <a:latin typeface="+mn-ea"/>
              <a:ea typeface="+mn-ea"/>
              <a:cs typeface="+mn-cs"/>
            </a:rPr>
            <a:t>年</a:t>
          </a:r>
          <a:r>
            <a:rPr kumimoji="1" lang="en-US" altLang="ja-JP" sz="1200" b="1" u="sng">
              <a:solidFill>
                <a:srgbClr val="FF0000"/>
              </a:solidFill>
              <a:effectLst/>
              <a:latin typeface="+mn-ea"/>
              <a:ea typeface="+mn-ea"/>
              <a:cs typeface="+mn-cs"/>
            </a:rPr>
            <a:t>4</a:t>
          </a:r>
          <a:r>
            <a:rPr kumimoji="1" lang="ja-JP" altLang="en-US" sz="1200" b="1" u="sng">
              <a:solidFill>
                <a:srgbClr val="FF0000"/>
              </a:solidFill>
              <a:effectLst/>
              <a:latin typeface="+mn-ea"/>
              <a:ea typeface="+mn-ea"/>
              <a:cs typeface="+mn-cs"/>
            </a:rPr>
            <a:t>月</a:t>
          </a:r>
          <a:r>
            <a:rPr kumimoji="1" lang="en-US" altLang="ja-JP" sz="1200" b="1" u="sng">
              <a:solidFill>
                <a:srgbClr val="FF0000"/>
              </a:solidFill>
              <a:effectLst/>
              <a:latin typeface="+mn-ea"/>
              <a:ea typeface="+mn-ea"/>
              <a:cs typeface="+mn-cs"/>
            </a:rPr>
            <a:t>14</a:t>
          </a:r>
          <a:r>
            <a:rPr kumimoji="1" lang="ja-JP" altLang="en-US" sz="1200" b="1" u="sng">
              <a:solidFill>
                <a:srgbClr val="FF0000"/>
              </a:solidFill>
              <a:effectLst/>
              <a:latin typeface="+mn-ea"/>
              <a:ea typeface="+mn-ea"/>
              <a:cs typeface="+mn-cs"/>
            </a:rPr>
            <a:t>日」と表示されます。</a:t>
          </a:r>
          <a:r>
            <a:rPr kumimoji="1" lang="ja-JP" altLang="en-US" sz="1200" b="1">
              <a:solidFill>
                <a:srgbClr val="FF0000"/>
              </a:solidFill>
              <a:effectLst/>
              <a:latin typeface="+mn-ea"/>
              <a:ea typeface="+mn-ea"/>
              <a:cs typeface="+mn-cs"/>
            </a:rPr>
            <a:t>　</a:t>
          </a:r>
          <a:r>
            <a:rPr kumimoji="1" lang="ja-JP" altLang="en-US" sz="1200">
              <a:solidFill>
                <a:srgbClr val="FF0000"/>
              </a:solidFill>
              <a:effectLst/>
              <a:latin typeface="+mn-ea"/>
              <a:ea typeface="+mn-ea"/>
              <a:cs typeface="+mn-cs"/>
            </a:rPr>
            <a:t>　</a:t>
          </a:r>
          <a:endParaRPr kumimoji="1" lang="en-US" altLang="ja-JP" sz="1200">
            <a:solidFill>
              <a:srgbClr val="FF0000"/>
            </a:solidFill>
            <a:effectLst/>
            <a:latin typeface="+mn-ea"/>
            <a:ea typeface="+mn-ea"/>
            <a:cs typeface="+mn-cs"/>
          </a:endParaRPr>
        </a:p>
        <a:p>
          <a:endParaRPr kumimoji="1" lang="en-US" altLang="ja-JP" sz="1050">
            <a:solidFill>
              <a:srgbClr val="FF0000"/>
            </a:solidFill>
            <a:effectLst/>
            <a:latin typeface="+mn-lt"/>
            <a:ea typeface="+mn-ea"/>
            <a:cs typeface="+mn-cs"/>
          </a:endParaRPr>
        </a:p>
        <a:p>
          <a:endParaRPr kumimoji="1" lang="ja-JP" altLang="en-US" sz="1050">
            <a:solidFill>
              <a:srgbClr val="FF0000"/>
            </a:solidFill>
          </a:endParaRPr>
        </a:p>
      </xdr:txBody>
    </xdr:sp>
    <xdr:clientData/>
  </xdr:twoCellAnchor>
  <xdr:twoCellAnchor>
    <xdr:from>
      <xdr:col>62</xdr:col>
      <xdr:colOff>74709</xdr:colOff>
      <xdr:row>0</xdr:row>
      <xdr:rowOff>133350</xdr:rowOff>
    </xdr:from>
    <xdr:to>
      <xdr:col>118</xdr:col>
      <xdr:colOff>47625</xdr:colOff>
      <xdr:row>7</xdr:row>
      <xdr:rowOff>209550</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6370734" y="133350"/>
          <a:ext cx="5306916" cy="1838325"/>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200" b="1">
              <a:solidFill>
                <a:srgbClr val="FF0000"/>
              </a:solidFill>
              <a:effectLst/>
              <a:latin typeface="+mn-ea"/>
              <a:ea typeface="+mn-ea"/>
              <a:cs typeface="+mn-cs"/>
            </a:rPr>
            <a:t>・このシートは、「年月日」以外は「</a:t>
          </a:r>
          <a:r>
            <a:rPr lang="en-US" altLang="ja-JP" sz="1200" b="1">
              <a:solidFill>
                <a:srgbClr val="FF0000"/>
              </a:solidFill>
              <a:effectLst/>
              <a:latin typeface="+mn-ea"/>
              <a:ea typeface="+mn-ea"/>
              <a:cs typeface="+mn-cs"/>
            </a:rPr>
            <a:t>B-1</a:t>
          </a:r>
          <a:r>
            <a:rPr lang="ja-JP" altLang="en-US" sz="1200" b="1">
              <a:solidFill>
                <a:srgbClr val="FF0000"/>
              </a:solidFill>
              <a:effectLst/>
              <a:latin typeface="+mn-ea"/>
              <a:ea typeface="+mn-ea"/>
              <a:cs typeface="+mn-cs"/>
            </a:rPr>
            <a:t>実施計画書」から自動入力さ</a:t>
          </a:r>
          <a:endParaRPr lang="en-US" altLang="ja-JP" sz="1200" b="1">
            <a:solidFill>
              <a:srgbClr val="FF0000"/>
            </a:solidFill>
            <a:effectLst/>
            <a:latin typeface="+mn-ea"/>
            <a:ea typeface="+mn-ea"/>
            <a:cs typeface="+mn-cs"/>
          </a:endParaRPr>
        </a:p>
        <a:p>
          <a:r>
            <a:rPr lang="ja-JP" altLang="en-US" sz="1200" b="1">
              <a:solidFill>
                <a:srgbClr val="FF0000"/>
              </a:solidFill>
              <a:effectLst/>
              <a:latin typeface="+mn-ea"/>
              <a:ea typeface="+mn-ea"/>
              <a:cs typeface="+mn-cs"/>
            </a:rPr>
            <a:t>　れます。</a:t>
          </a:r>
          <a:endParaRPr kumimoji="1" lang="en-US" altLang="ja-JP" sz="1200" b="1">
            <a:solidFill>
              <a:srgbClr val="FF0000"/>
            </a:solidFill>
            <a:effectLst/>
            <a:latin typeface="+mn-ea"/>
            <a:ea typeface="+mn-ea"/>
            <a:cs typeface="+mn-cs"/>
          </a:endParaRPr>
        </a:p>
        <a:p>
          <a:r>
            <a:rPr kumimoji="1" lang="ja-JP" altLang="en-US" sz="1200" b="1">
              <a:solidFill>
                <a:srgbClr val="FF0000"/>
              </a:solidFill>
              <a:latin typeface="+mn-ea"/>
              <a:ea typeface="+mn-ea"/>
            </a:rPr>
            <a:t>・</a:t>
          </a:r>
          <a:r>
            <a:rPr kumimoji="1" lang="en-US" altLang="ja-JP" sz="1200" b="1">
              <a:solidFill>
                <a:srgbClr val="FF0000"/>
              </a:solidFill>
              <a:latin typeface="+mn-ea"/>
              <a:ea typeface="+mn-ea"/>
            </a:rPr>
            <a:t>B-1</a:t>
          </a:r>
          <a:r>
            <a:rPr kumimoji="1" lang="ja-JP" altLang="en-US" sz="1200" b="1">
              <a:solidFill>
                <a:srgbClr val="FF0000"/>
              </a:solidFill>
              <a:latin typeface="+mn-ea"/>
              <a:ea typeface="+mn-ea"/>
            </a:rPr>
            <a:t>実施計画書を作成のうえ、「年月日」を入力し終えたら、</a:t>
          </a:r>
          <a:r>
            <a:rPr kumimoji="1" lang="ja-JP" altLang="en-US" sz="1200" b="1" u="sng">
              <a:solidFill>
                <a:srgbClr val="FF0000"/>
              </a:solidFill>
              <a:latin typeface="+mn-ea"/>
              <a:ea typeface="+mn-ea"/>
            </a:rPr>
            <a:t>このシー</a:t>
          </a:r>
          <a:endParaRPr kumimoji="1" lang="en-US" altLang="ja-JP" sz="1200" b="1" u="sng">
            <a:solidFill>
              <a:srgbClr val="FF0000"/>
            </a:solidFill>
            <a:latin typeface="+mn-ea"/>
            <a:ea typeface="+mn-ea"/>
          </a:endParaRPr>
        </a:p>
        <a:p>
          <a:r>
            <a:rPr kumimoji="1" lang="ja-JP" altLang="en-US" sz="1200" b="1" u="none">
              <a:solidFill>
                <a:srgbClr val="FF0000"/>
              </a:solidFill>
              <a:latin typeface="+mn-ea"/>
              <a:ea typeface="+mn-ea"/>
            </a:rPr>
            <a:t>　</a:t>
          </a:r>
          <a:r>
            <a:rPr kumimoji="1" lang="ja-JP" altLang="en-US" sz="1200" b="1" u="sng">
              <a:solidFill>
                <a:srgbClr val="FF0000"/>
              </a:solidFill>
              <a:latin typeface="+mn-ea"/>
              <a:ea typeface="+mn-ea"/>
            </a:rPr>
            <a:t>トをＰＤＦで保存し、下記のとおり文書タイトルを付して提出してく</a:t>
          </a:r>
          <a:endParaRPr kumimoji="1" lang="en-US" altLang="ja-JP" sz="1200" b="1" u="sng">
            <a:solidFill>
              <a:srgbClr val="FF0000"/>
            </a:solidFill>
            <a:latin typeface="+mn-ea"/>
            <a:ea typeface="+mn-ea"/>
          </a:endParaRPr>
        </a:p>
        <a:p>
          <a:r>
            <a:rPr kumimoji="1" lang="ja-JP" altLang="en-US" sz="1200" b="1" u="none">
              <a:solidFill>
                <a:srgbClr val="FF0000"/>
              </a:solidFill>
              <a:latin typeface="+mn-ea"/>
              <a:ea typeface="+mn-ea"/>
            </a:rPr>
            <a:t>　</a:t>
          </a:r>
          <a:r>
            <a:rPr kumimoji="1" lang="ja-JP" altLang="en-US" sz="1200" b="1" u="sng">
              <a:solidFill>
                <a:srgbClr val="FF0000"/>
              </a:solidFill>
              <a:latin typeface="+mn-ea"/>
              <a:ea typeface="+mn-ea"/>
            </a:rPr>
            <a:t>ださい。</a:t>
          </a:r>
        </a:p>
        <a:p>
          <a:r>
            <a:rPr kumimoji="1" lang="ja-JP" altLang="en-US" sz="1200" b="1">
              <a:solidFill>
                <a:srgbClr val="FF0000"/>
              </a:solidFill>
              <a:latin typeface="+mn-ea"/>
              <a:ea typeface="+mn-ea"/>
            </a:rPr>
            <a:t>　　「</a:t>
          </a:r>
          <a:r>
            <a:rPr kumimoji="1" lang="en-US" altLang="ja-JP" sz="1200" b="1">
              <a:solidFill>
                <a:srgbClr val="FF0000"/>
              </a:solidFill>
              <a:latin typeface="+mn-ea"/>
              <a:ea typeface="+mn-ea"/>
            </a:rPr>
            <a:t>A-1</a:t>
          </a:r>
          <a:r>
            <a:rPr kumimoji="1" lang="ja-JP" altLang="en-US" sz="1200" b="1">
              <a:solidFill>
                <a:srgbClr val="FF0000"/>
              </a:solidFill>
              <a:latin typeface="+mn-ea"/>
              <a:ea typeface="+mn-ea"/>
            </a:rPr>
            <a:t>応募申請書（事業者名）</a:t>
          </a:r>
          <a:r>
            <a:rPr kumimoji="1" lang="en-US" altLang="ja-JP" sz="1200" b="1">
              <a:solidFill>
                <a:srgbClr val="FF0000"/>
              </a:solidFill>
              <a:latin typeface="+mn-ea"/>
              <a:ea typeface="+mn-ea"/>
            </a:rPr>
            <a:t>.pdf</a:t>
          </a:r>
          <a:r>
            <a:rPr kumimoji="1" lang="ja-JP" altLang="en-US" sz="1200" b="1">
              <a:solidFill>
                <a:srgbClr val="FF0000"/>
              </a:solidFill>
              <a:latin typeface="+mn-ea"/>
              <a:ea typeface="+mn-ea"/>
            </a:rPr>
            <a:t>」</a:t>
          </a:r>
        </a:p>
        <a:p>
          <a:endParaRPr kumimoji="1" lang="ja-JP" altLang="en-US" sz="1200">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79</xdr:col>
      <xdr:colOff>19050</xdr:colOff>
      <xdr:row>137</xdr:row>
      <xdr:rowOff>177961</xdr:rowOff>
    </xdr:from>
    <xdr:to>
      <xdr:col>87</xdr:col>
      <xdr:colOff>9525</xdr:colOff>
      <xdr:row>148</xdr:row>
      <xdr:rowOff>200025</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7286625" y="23742811"/>
          <a:ext cx="5724525" cy="2136614"/>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rPr>
            <a:t>【</a:t>
          </a:r>
          <a:r>
            <a:rPr kumimoji="1" lang="ja-JP" altLang="en-US" sz="1050">
              <a:solidFill>
                <a:srgbClr val="FF0000"/>
              </a:solidFill>
            </a:rPr>
            <a:t>補助対象設備による電力の使途</a:t>
          </a:r>
          <a:r>
            <a:rPr kumimoji="1" lang="en-US" altLang="ja-JP" sz="1050">
              <a:solidFill>
                <a:srgbClr val="FF0000"/>
              </a:solidFill>
            </a:rPr>
            <a:t>】</a:t>
          </a:r>
          <a:r>
            <a:rPr kumimoji="1" lang="ja-JP" altLang="en-US" sz="1050">
              <a:solidFill>
                <a:srgbClr val="FF0000"/>
              </a:solidFill>
            </a:rPr>
            <a:t>は、再エネ発電量</a:t>
          </a:r>
          <a:r>
            <a:rPr kumimoji="1" lang="en-US" altLang="ja-JP" sz="1050">
              <a:solidFill>
                <a:srgbClr val="FF0000"/>
              </a:solidFill>
            </a:rPr>
            <a:t>(A)</a:t>
          </a:r>
          <a:r>
            <a:rPr kumimoji="1" lang="ja-JP" altLang="en-US" sz="1050">
              <a:solidFill>
                <a:srgbClr val="FF0000"/>
              </a:solidFill>
            </a:rPr>
            <a:t>、うち施設で消費できる年間発電量</a:t>
          </a:r>
          <a:r>
            <a:rPr kumimoji="1" lang="en-US" altLang="ja-JP" sz="1050">
              <a:solidFill>
                <a:srgbClr val="FF0000"/>
              </a:solidFill>
            </a:rPr>
            <a:t>(B)</a:t>
          </a:r>
          <a:r>
            <a:rPr kumimoji="1" lang="ja-JP" altLang="en-US" sz="1050">
              <a:solidFill>
                <a:srgbClr val="FF0000"/>
              </a:solidFill>
            </a:rPr>
            <a:t>、施設の年間電力消費量</a:t>
          </a:r>
          <a:r>
            <a:rPr kumimoji="1" lang="en-US" altLang="ja-JP" sz="1050">
              <a:solidFill>
                <a:srgbClr val="FF0000"/>
              </a:solidFill>
            </a:rPr>
            <a:t>(D)</a:t>
          </a:r>
          <a:r>
            <a:rPr kumimoji="1" lang="ja-JP" altLang="en-US" sz="1050">
              <a:solidFill>
                <a:srgbClr val="FF0000"/>
              </a:solidFill>
            </a:rPr>
            <a:t>、施設の年間電力消費量（昼間）</a:t>
          </a:r>
          <a:r>
            <a:rPr kumimoji="1" lang="en-US" altLang="ja-JP" sz="1050">
              <a:solidFill>
                <a:srgbClr val="FF0000"/>
              </a:solidFill>
            </a:rPr>
            <a:t>(E)</a:t>
          </a:r>
          <a:r>
            <a:rPr kumimoji="1" lang="ja-JP" altLang="en-US" sz="1050">
              <a:solidFill>
                <a:srgbClr val="FF0000"/>
              </a:solidFill>
            </a:rPr>
            <a:t>を記載するとともに、その根拠資料を</a:t>
          </a:r>
          <a:r>
            <a:rPr kumimoji="1" lang="en-US" altLang="ja-JP" sz="1050">
              <a:solidFill>
                <a:srgbClr val="FF0000"/>
              </a:solidFill>
            </a:rPr>
            <a:t>B-9</a:t>
          </a:r>
          <a:r>
            <a:rPr kumimoji="1" lang="ja-JP" altLang="en-US" sz="1050">
              <a:solidFill>
                <a:srgbClr val="FF0000"/>
              </a:solidFill>
            </a:rPr>
            <a:t>、</a:t>
          </a:r>
          <a:r>
            <a:rPr kumimoji="1" lang="en-US" altLang="ja-JP" sz="1050">
              <a:solidFill>
                <a:srgbClr val="FF0000"/>
              </a:solidFill>
            </a:rPr>
            <a:t>B-10</a:t>
          </a:r>
          <a:r>
            <a:rPr kumimoji="1" lang="ja-JP" altLang="en-US" sz="1050">
              <a:solidFill>
                <a:srgbClr val="FF0000"/>
              </a:solidFill>
            </a:rPr>
            <a:t>に添付してください。</a:t>
          </a:r>
        </a:p>
        <a:p>
          <a:r>
            <a:rPr kumimoji="1" lang="ja-JP" altLang="en-US" sz="1050">
              <a:solidFill>
                <a:srgbClr val="FF0000"/>
              </a:solidFill>
            </a:rPr>
            <a:t>＊根拠資料には、供給先の電力の使途、一日当たりの電力使用量、及び一日または季節的</a:t>
          </a:r>
          <a:endParaRPr kumimoji="1" lang="en-US" altLang="ja-JP" sz="1050">
            <a:solidFill>
              <a:srgbClr val="FF0000"/>
            </a:solidFill>
          </a:endParaRPr>
        </a:p>
        <a:p>
          <a:r>
            <a:rPr kumimoji="1" lang="ja-JP" altLang="en-US" sz="1050">
              <a:solidFill>
                <a:srgbClr val="FF0000"/>
              </a:solidFill>
            </a:rPr>
            <a:t>　な電力使用量の変化、電力需給バランス等を示し、電力設備等の規模が合理的かつ妥当</a:t>
          </a:r>
          <a:endParaRPr kumimoji="1" lang="en-US" altLang="ja-JP" sz="1050">
            <a:solidFill>
              <a:srgbClr val="FF0000"/>
            </a:solidFill>
          </a:endParaRPr>
        </a:p>
        <a:p>
          <a:r>
            <a:rPr kumimoji="1" lang="ja-JP" altLang="en-US" sz="1050">
              <a:solidFill>
                <a:srgbClr val="FF0000"/>
              </a:solidFill>
            </a:rPr>
            <a:t>　であることを明確に記載してください。</a:t>
          </a:r>
          <a:endParaRPr kumimoji="1" lang="en-US" altLang="ja-JP" sz="1050">
            <a:solidFill>
              <a:srgbClr val="FF0000"/>
            </a:solidFill>
          </a:endParaRPr>
        </a:p>
        <a:p>
          <a:r>
            <a:rPr kumimoji="1" lang="ja-JP" altLang="en-US" sz="1050">
              <a:solidFill>
                <a:srgbClr val="FF0000"/>
              </a:solidFill>
            </a:rPr>
            <a:t>＊補助対象事業で蓄電池を導入した場合は、補助対象事業で導入する太陽光発電設備によ</a:t>
          </a:r>
          <a:endParaRPr kumimoji="1" lang="en-US" altLang="ja-JP" sz="1050">
            <a:solidFill>
              <a:srgbClr val="FF0000"/>
            </a:solidFill>
          </a:endParaRPr>
        </a:p>
        <a:p>
          <a:r>
            <a:rPr kumimoji="1" lang="ja-JP" altLang="en-US" sz="1050">
              <a:solidFill>
                <a:srgbClr val="FF0000"/>
              </a:solidFill>
            </a:rPr>
            <a:t>　り発生する電力を蓄電池にて充放電することで自家消費率の向上に資することを示すと</a:t>
          </a:r>
          <a:endParaRPr kumimoji="1" lang="en-US" altLang="ja-JP" sz="1050">
            <a:solidFill>
              <a:srgbClr val="FF0000"/>
            </a:solidFill>
          </a:endParaRPr>
        </a:p>
        <a:p>
          <a:r>
            <a:rPr kumimoji="1" lang="ja-JP" altLang="en-US" sz="1050">
              <a:solidFill>
                <a:srgbClr val="FF0000"/>
              </a:solidFill>
            </a:rPr>
            <a:t>　ともに、その根拠資料を添付してください。</a:t>
          </a:r>
        </a:p>
        <a:p>
          <a:endParaRPr kumimoji="1" lang="ja-JP" altLang="en-US" sz="1050">
            <a:solidFill>
              <a:srgbClr val="FF0000"/>
            </a:solidFill>
          </a:endParaRPr>
        </a:p>
      </xdr:txBody>
    </xdr:sp>
    <xdr:clientData/>
  </xdr:twoCellAnchor>
  <xdr:twoCellAnchor>
    <xdr:from>
      <xdr:col>79</xdr:col>
      <xdr:colOff>7040</xdr:colOff>
      <xdr:row>149</xdr:row>
      <xdr:rowOff>180975</xdr:rowOff>
    </xdr:from>
    <xdr:to>
      <xdr:col>86</xdr:col>
      <xdr:colOff>676275</xdr:colOff>
      <xdr:row>159</xdr:row>
      <xdr:rowOff>19050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7274615" y="26079450"/>
          <a:ext cx="5717485" cy="19240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【CO2</a:t>
          </a:r>
          <a:r>
            <a:rPr kumimoji="1" lang="ja-JP" altLang="en-US" sz="1050">
              <a:solidFill>
                <a:srgbClr val="FF0000"/>
              </a:solidFill>
              <a:latin typeface="+mn-ea"/>
              <a:ea typeface="+mn-ea"/>
            </a:rPr>
            <a:t>削減効果</a:t>
          </a:r>
          <a:r>
            <a:rPr kumimoji="1" lang="en-US" altLang="ja-JP" sz="1050">
              <a:solidFill>
                <a:srgbClr val="FF0000"/>
              </a:solidFill>
              <a:latin typeface="+mn-ea"/>
              <a:ea typeface="+mn-ea"/>
            </a:rPr>
            <a:t>】 </a:t>
          </a:r>
          <a:r>
            <a:rPr kumimoji="1" lang="ja-JP" altLang="en-US" sz="1050">
              <a:solidFill>
                <a:srgbClr val="FF0000"/>
              </a:solidFill>
              <a:latin typeface="+mn-ea"/>
              <a:ea typeface="+mn-ea"/>
            </a:rPr>
            <a:t>原則として「地球温暖化対策事業効果算定ガイドブック＜補助事業申請者用＞（平成</a:t>
          </a:r>
          <a:r>
            <a:rPr kumimoji="1" lang="en-US" altLang="ja-JP" sz="1050">
              <a:solidFill>
                <a:srgbClr val="FF0000"/>
              </a:solidFill>
              <a:latin typeface="+mn-ea"/>
              <a:ea typeface="+mn-ea"/>
            </a:rPr>
            <a:t>29</a:t>
          </a:r>
          <a:r>
            <a:rPr kumimoji="1" lang="ja-JP" altLang="en-US" sz="1050">
              <a:solidFill>
                <a:srgbClr val="FF0000"/>
              </a:solidFill>
              <a:latin typeface="+mn-ea"/>
              <a:ea typeface="+mn-ea"/>
            </a:rPr>
            <a:t>年２月環境省地球環境局）」において使用するエクセルファイル（「補助事業申請者向けハード対策事業計算ファイル」）により</a:t>
          </a:r>
          <a:r>
            <a:rPr kumimoji="1" lang="en-US" altLang="ja-JP" sz="1050">
              <a:solidFill>
                <a:srgbClr val="FF0000"/>
              </a:solidFill>
              <a:latin typeface="+mn-ea"/>
              <a:ea typeface="+mn-ea"/>
            </a:rPr>
            <a:t>CO2</a:t>
          </a:r>
          <a:r>
            <a:rPr kumimoji="1" lang="ja-JP" altLang="en-US" sz="1050">
              <a:solidFill>
                <a:srgbClr val="FF0000"/>
              </a:solidFill>
              <a:latin typeface="+mn-ea"/>
              <a:ea typeface="+mn-ea"/>
            </a:rPr>
            <a:t>削減効果を算定した上で、その数値を記入する（小数点第３位以下切り捨て</a:t>
          </a:r>
          <a:r>
            <a:rPr kumimoji="1" lang="ja-JP" altLang="ja-JP" sz="1050">
              <a:solidFill>
                <a:schemeClr val="dk1"/>
              </a:solidFill>
              <a:effectLst/>
              <a:latin typeface="+mn-lt"/>
              <a:ea typeface="+mn-ea"/>
              <a:cs typeface="+mn-cs"/>
            </a:rPr>
            <a:t>。</a:t>
          </a:r>
          <a:r>
            <a:rPr kumimoji="1" lang="ja-JP" altLang="ja-JP" sz="1050" b="1" u="sng">
              <a:solidFill>
                <a:schemeClr val="dk1"/>
              </a:solidFill>
              <a:effectLst/>
              <a:latin typeface="+mn-lt"/>
              <a:ea typeface="+mn-ea"/>
              <a:cs typeface="+mn-cs"/>
            </a:rPr>
            <a:t>小数点</a:t>
          </a:r>
          <a:r>
            <a:rPr kumimoji="1" lang="en-US" altLang="ja-JP" sz="1050" b="1" u="sng">
              <a:solidFill>
                <a:schemeClr val="dk1"/>
              </a:solidFill>
              <a:effectLst/>
              <a:latin typeface="+mn-lt"/>
              <a:ea typeface="+mn-ea"/>
              <a:cs typeface="+mn-cs"/>
            </a:rPr>
            <a:t>3</a:t>
          </a:r>
          <a:r>
            <a:rPr kumimoji="1" lang="ja-JP" altLang="ja-JP" sz="1050" b="1" u="sng">
              <a:solidFill>
                <a:schemeClr val="dk1"/>
              </a:solidFill>
              <a:effectLst/>
              <a:latin typeface="+mn-lt"/>
              <a:ea typeface="+mn-ea"/>
              <a:cs typeface="+mn-cs"/>
            </a:rPr>
            <a:t>位以下を入力するとセルの背景色が赤色になります。</a:t>
          </a:r>
          <a:r>
            <a:rPr kumimoji="1" lang="ja-JP" altLang="en-US" sz="1050">
              <a:solidFill>
                <a:srgbClr val="FF0000"/>
              </a:solidFill>
              <a:latin typeface="+mn-ea"/>
              <a:ea typeface="+mn-ea"/>
            </a:rPr>
            <a:t>）とともに、同ファイルを添付してください。</a:t>
          </a:r>
        </a:p>
        <a:p>
          <a:r>
            <a:rPr kumimoji="1" lang="ja-JP" altLang="en-US" sz="1050">
              <a:solidFill>
                <a:srgbClr val="FF0000"/>
              </a:solidFill>
              <a:latin typeface="+mn-ea"/>
              <a:ea typeface="+mn-ea"/>
            </a:rPr>
            <a:t>なお、上記エクセルファイルにおいて記載する各々の設定根拠・引用元に係る具体的資料を添付してください（</a:t>
          </a:r>
          <a:r>
            <a:rPr kumimoji="1" lang="en-US" altLang="ja-JP" sz="1050">
              <a:solidFill>
                <a:srgbClr val="FF0000"/>
              </a:solidFill>
              <a:latin typeface="+mn-ea"/>
              <a:ea typeface="+mn-ea"/>
            </a:rPr>
            <a:t>CO2</a:t>
          </a:r>
          <a:r>
            <a:rPr kumimoji="1" lang="ja-JP" altLang="en-US" sz="1050">
              <a:solidFill>
                <a:srgbClr val="FF0000"/>
              </a:solidFill>
              <a:latin typeface="+mn-ea"/>
              <a:ea typeface="+mn-ea"/>
            </a:rPr>
            <a:t>削減効果の算定に当たっては、一定の安全率を見込むことは可。）（</a:t>
          </a:r>
          <a:r>
            <a:rPr kumimoji="1" lang="en-US" altLang="ja-JP" sz="1050">
              <a:solidFill>
                <a:srgbClr val="FF0000"/>
              </a:solidFill>
              <a:latin typeface="+mn-ea"/>
              <a:ea typeface="+mn-ea"/>
            </a:rPr>
            <a:t>B-10</a:t>
          </a:r>
          <a:r>
            <a:rPr kumimoji="1" lang="ja-JP" altLang="en-US" sz="1050">
              <a:solidFill>
                <a:srgbClr val="FF0000"/>
              </a:solidFill>
              <a:latin typeface="+mn-ea"/>
              <a:ea typeface="+mn-ea"/>
            </a:rPr>
            <a:t>）。</a:t>
          </a:r>
        </a:p>
        <a:p>
          <a:endParaRPr kumimoji="1" lang="ja-JP" altLang="en-US" sz="1050">
            <a:solidFill>
              <a:srgbClr val="FF0000"/>
            </a:solidFill>
            <a:latin typeface="+mn-ea"/>
            <a:ea typeface="+mn-ea"/>
          </a:endParaRPr>
        </a:p>
      </xdr:txBody>
    </xdr:sp>
    <xdr:clientData/>
  </xdr:twoCellAnchor>
  <xdr:twoCellAnchor>
    <xdr:from>
      <xdr:col>79</xdr:col>
      <xdr:colOff>8283</xdr:colOff>
      <xdr:row>160</xdr:row>
      <xdr:rowOff>47625</xdr:rowOff>
    </xdr:from>
    <xdr:to>
      <xdr:col>86</xdr:col>
      <xdr:colOff>676275</xdr:colOff>
      <xdr:row>163</xdr:row>
      <xdr:rowOff>190499</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7275858" y="28241625"/>
          <a:ext cx="5716242" cy="666749"/>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【CO2</a:t>
          </a:r>
          <a:r>
            <a:rPr kumimoji="1" lang="ja-JP" altLang="en-US" sz="1050">
              <a:solidFill>
                <a:srgbClr val="FF0000"/>
              </a:solidFill>
              <a:latin typeface="+mn-ea"/>
              <a:ea typeface="+mn-ea"/>
            </a:rPr>
            <a:t>削減効果・算定根拠</a:t>
          </a:r>
          <a:r>
            <a:rPr kumimoji="1" lang="en-US" altLang="ja-JP" sz="1050">
              <a:solidFill>
                <a:srgbClr val="FF0000"/>
              </a:solidFill>
              <a:latin typeface="+mn-ea"/>
              <a:ea typeface="+mn-ea"/>
            </a:rPr>
            <a:t>】</a:t>
          </a:r>
          <a:r>
            <a:rPr kumimoji="1" lang="ja-JP" altLang="en-US" sz="1050">
              <a:solidFill>
                <a:srgbClr val="FF0000"/>
              </a:solidFill>
              <a:latin typeface="+mn-ea"/>
              <a:ea typeface="+mn-ea"/>
            </a:rPr>
            <a:t>ランニングコスト（見込み）は、＜投資回収年＞の⑤</a:t>
          </a:r>
          <a:r>
            <a:rPr kumimoji="1" lang="en-US" altLang="ja-JP" sz="1050">
              <a:solidFill>
                <a:srgbClr val="FF0000"/>
              </a:solidFill>
              <a:latin typeface="+mn-ea"/>
              <a:ea typeface="+mn-ea"/>
            </a:rPr>
            <a:t>(b)</a:t>
          </a:r>
          <a:r>
            <a:rPr kumimoji="1" lang="ja-JP" altLang="en-US" sz="1050">
              <a:solidFill>
                <a:srgbClr val="FF0000"/>
              </a:solidFill>
              <a:latin typeface="+mn-ea"/>
              <a:ea typeface="+mn-ea"/>
            </a:rPr>
            <a:t>導入予定設備における年間の維持管理費が自動入力されます。</a:t>
          </a:r>
        </a:p>
        <a:p>
          <a:r>
            <a:rPr kumimoji="1" lang="ja-JP" altLang="en-US" sz="1050">
              <a:solidFill>
                <a:srgbClr val="FF0000"/>
              </a:solidFill>
              <a:latin typeface="+mn-ea"/>
              <a:ea typeface="+mn-ea"/>
            </a:rPr>
            <a:t>。</a:t>
          </a:r>
          <a:endParaRPr kumimoji="1" lang="ja-JP" altLang="en-US" sz="1100"/>
        </a:p>
      </xdr:txBody>
    </xdr:sp>
    <xdr:clientData/>
  </xdr:twoCellAnchor>
  <xdr:twoCellAnchor>
    <xdr:from>
      <xdr:col>79</xdr:col>
      <xdr:colOff>8658</xdr:colOff>
      <xdr:row>165</xdr:row>
      <xdr:rowOff>28575</xdr:rowOff>
    </xdr:from>
    <xdr:to>
      <xdr:col>86</xdr:col>
      <xdr:colOff>666749</xdr:colOff>
      <xdr:row>185</xdr:row>
      <xdr:rowOff>166687</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7092877" y="29127450"/>
          <a:ext cx="5730153" cy="475773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＜コスト要件を満たすことの説明＞</a:t>
          </a:r>
          <a:endParaRPr kumimoji="1" lang="en-US" altLang="ja-JP"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１．導入費用（パワコン最大定格出力別）</a:t>
          </a:r>
          <a:endParaRPr kumimoji="1" lang="en-US" altLang="ja-JP"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本補助金を受けることでの導入費用（「補助対象経費」から蓄電池等に係る金額を除いたもの</a:t>
          </a:r>
          <a:r>
            <a:rPr kumimoji="1" lang="en-US" altLang="ja-JP"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(M)</a:t>
          </a: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1" lang="ja-JP" altLang="en-US"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1" lang="en-US" altLang="ja-JP"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a:t>
          </a:r>
          <a:r>
            <a:rPr kumimoji="1" lang="ja-JP" altLang="en-US"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「補助金所要額」から蓄電池等に係る金額を除いたもの</a:t>
          </a:r>
          <a:r>
            <a:rPr kumimoji="1" lang="en-US" altLang="ja-JP"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(N)</a:t>
          </a:r>
          <a:r>
            <a:rPr kumimoji="1" lang="ja-JP" altLang="en-US"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a:t>
          </a:r>
          <a:r>
            <a:rPr kumimoji="1" lang="en-US" altLang="ja-JP"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a:t>
          </a:r>
          <a:r>
            <a:rPr kumimoji="1" lang="ja-JP" altLang="en-US"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パワーコンディショナの最大定格出力） </a:t>
          </a:r>
          <a:endParaRPr kumimoji="1" lang="en-US" altLang="ja-JP"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1" lang="ja-JP" altLang="en-US"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が、</a:t>
          </a:r>
          <a:r>
            <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10kW</a:t>
          </a: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未満：２７</a:t>
          </a:r>
          <a:r>
            <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a:t>
          </a: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２５万円</a:t>
          </a:r>
          <a:r>
            <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/kW</a:t>
          </a: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a:t>
          </a:r>
          <a:r>
            <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10kW</a:t>
          </a: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以上</a:t>
          </a:r>
          <a:r>
            <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50kW</a:t>
          </a: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未満：２６</a:t>
          </a:r>
          <a:r>
            <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a:t>
          </a: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４４万</a:t>
          </a:r>
          <a:r>
            <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/kW</a:t>
          </a: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a:t>
          </a:r>
          <a:r>
            <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50kW</a:t>
          </a: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以上：１７</a:t>
          </a:r>
          <a:r>
            <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a:t>
          </a: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８４万円</a:t>
          </a:r>
          <a:endPar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    /kW</a:t>
          </a: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を下回るものであること。</a:t>
          </a:r>
        </a:p>
        <a:p>
          <a:pPr marL="400050" marR="0" lvl="0" indent="-400050" algn="just" defTabSz="914400" eaLnBrk="1" fontAlgn="base" latinLnBrk="0" hangingPunct="0">
            <a:lnSpc>
              <a:spcPct val="107000"/>
            </a:lnSpc>
            <a:spcBef>
              <a:spcPts val="0"/>
            </a:spcBef>
            <a:spcAft>
              <a:spcPts val="0"/>
            </a:spcAft>
            <a:buClrTx/>
            <a:buSzTx/>
            <a:buFontTx/>
            <a:buNone/>
            <a:tabLst/>
            <a:defRPr/>
          </a:pP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　※建築基準法の多雪地域（垂直１００</a:t>
          </a:r>
          <a:r>
            <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cm</a:t>
          </a: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以上）においては、</a:t>
          </a:r>
        </a:p>
        <a:p>
          <a:pPr marL="400050" marR="0" lvl="0" indent="-400050" algn="just" defTabSz="914400" eaLnBrk="1" fontAlgn="base" latinLnBrk="0" hangingPunct="0">
            <a:lnSpc>
              <a:spcPct val="107000"/>
            </a:lnSpc>
            <a:spcBef>
              <a:spcPts val="0"/>
            </a:spcBef>
            <a:spcAft>
              <a:spcPts val="0"/>
            </a:spcAft>
            <a:buClrTx/>
            <a:buSzTx/>
            <a:buFontTx/>
            <a:buNone/>
            <a:tabLst/>
            <a:defRPr/>
          </a:pP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　　</a:t>
          </a:r>
          <a:r>
            <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10kW</a:t>
          </a: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未満：３２</a:t>
          </a:r>
          <a:r>
            <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a:t>
          </a: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８０万円</a:t>
          </a:r>
          <a:r>
            <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/kW</a:t>
          </a: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a:t>
          </a:r>
          <a:r>
            <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10kW</a:t>
          </a: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以上</a:t>
          </a:r>
          <a:r>
            <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50kW</a:t>
          </a: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未満：３１</a:t>
          </a:r>
          <a:r>
            <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a:t>
          </a: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７３万円</a:t>
          </a:r>
          <a:r>
            <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/kW</a:t>
          </a: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a:t>
          </a:r>
          <a:r>
            <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50kW</a:t>
          </a: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以上：２１</a:t>
          </a:r>
          <a:r>
            <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a:t>
          </a: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４１万円</a:t>
          </a:r>
          <a:r>
            <a:rPr kumimoji="0" lang="en-US"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/kW</a:t>
          </a:r>
          <a:r>
            <a:rPr kumimoji="0" lang="ja-JP" altLang="ja-JP" sz="900" b="0" i="0" u="none" strike="noStrike" kern="0" cap="none" spc="0" normalizeH="0" baseline="0" noProof="0">
              <a:ln>
                <a:noFill/>
              </a:ln>
              <a:solidFill>
                <a:srgbClr val="FF0000"/>
              </a:solidFill>
              <a:effectLst/>
              <a:uLnTx/>
              <a:uFill>
                <a:solidFill>
                  <a:srgbClr val="000000"/>
                </a:solidFill>
              </a:uFill>
              <a:latin typeface="游ゴシック" panose="020B0400000000000000" pitchFamily="50" charset="-128"/>
              <a:ea typeface="+mn-ea"/>
              <a:cs typeface="ＭＳ 明朝" panose="02020609040205080304" pitchFamily="17" charset="-128"/>
            </a:rPr>
            <a:t>を下回るもので</a:t>
          </a:r>
          <a:r>
            <a:rPr kumimoji="1" lang="ja-JP" altLang="en-US"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あるかを判定します</a:t>
          </a:r>
          <a:r>
            <a:rPr kumimoji="1" lang="ja-JP" altLang="en-US" sz="900" b="1" i="0" u="sng" strike="noStrike" kern="0" cap="none" spc="0" normalizeH="0" baseline="0" noProof="0">
              <a:ln>
                <a:noFill/>
              </a:ln>
              <a:solidFill>
                <a:sysClr val="windowText" lastClr="000000"/>
              </a:solidFill>
              <a:effectLst/>
              <a:uLnTx/>
              <a:uFillTx/>
              <a:latin typeface="游ゴシック" panose="020B0400000000000000" pitchFamily="50" charset="-128"/>
              <a:ea typeface="+mn-ea"/>
              <a:cs typeface="+mn-cs"/>
            </a:rPr>
            <a:t>（「</a:t>
          </a:r>
          <a:r>
            <a:rPr kumimoji="1" lang="en-US" altLang="ja-JP" sz="900" b="1" i="0" u="sng" strike="noStrike" kern="0" cap="none" spc="0" normalizeH="0" baseline="0" noProof="0">
              <a:ln>
                <a:noFill/>
              </a:ln>
              <a:solidFill>
                <a:sysClr val="windowText" lastClr="000000"/>
              </a:solidFill>
              <a:effectLst/>
              <a:uLnTx/>
              <a:uFillTx/>
              <a:latin typeface="游ゴシック" panose="020B0400000000000000" pitchFamily="50" charset="-128"/>
              <a:ea typeface="+mn-ea"/>
              <a:cs typeface="+mn-cs"/>
            </a:rPr>
            <a:t>×</a:t>
          </a:r>
          <a:r>
            <a:rPr kumimoji="1" lang="ja-JP" altLang="en-US" sz="900" b="1" i="0" u="sng" strike="noStrike" kern="0" cap="none" spc="0" normalizeH="0" baseline="0" noProof="0">
              <a:ln>
                <a:noFill/>
              </a:ln>
              <a:solidFill>
                <a:sysClr val="windowText" lastClr="000000"/>
              </a:solidFill>
              <a:effectLst/>
              <a:uLnTx/>
              <a:uFillTx/>
              <a:latin typeface="游ゴシック" panose="020B0400000000000000" pitchFamily="50" charset="-128"/>
              <a:ea typeface="+mn-ea"/>
              <a:cs typeface="+mn-cs"/>
            </a:rPr>
            <a:t>」の場合は、補助金を交付できません。）</a:t>
          </a:r>
          <a:r>
            <a:rPr kumimoji="1" lang="ja-JP" altLang="en-US"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a:t>
          </a:r>
          <a:endParaRPr kumimoji="1" lang="en-US" altLang="ja-JP"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05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２．定置用蓄電池（定置用蓄電池を導入した場合のみ対象）</a:t>
          </a:r>
          <a:endParaRPr kumimoji="1" lang="en-US" altLang="ja-JP"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＊導入した定置用蓄電池が目標価格以下であるかを判定します</a:t>
          </a:r>
          <a:r>
            <a:rPr kumimoji="1" lang="ja-JP" altLang="en-US" sz="900" b="1" i="0" u="sng" strike="noStrike" kern="0" cap="none" spc="0" normalizeH="0" baseline="0" noProof="0">
              <a:ln>
                <a:noFill/>
              </a:ln>
              <a:solidFill>
                <a:sysClr val="windowText" lastClr="000000"/>
              </a:solidFill>
              <a:effectLst/>
              <a:uLnTx/>
              <a:uFillTx/>
              <a:latin typeface="游ゴシック" panose="020B0400000000000000" pitchFamily="50" charset="-128"/>
              <a:ea typeface="+mn-ea"/>
              <a:cs typeface="+mn-cs"/>
            </a:rPr>
            <a:t>（「</a:t>
          </a:r>
          <a:r>
            <a:rPr kumimoji="1" lang="en-US" altLang="ja-JP" sz="900" b="1" i="0" u="sng" strike="noStrike" kern="0" cap="none" spc="0" normalizeH="0" baseline="0" noProof="0">
              <a:ln>
                <a:noFill/>
              </a:ln>
              <a:solidFill>
                <a:sysClr val="windowText" lastClr="000000"/>
              </a:solidFill>
              <a:effectLst/>
              <a:uLnTx/>
              <a:uFillTx/>
              <a:latin typeface="游ゴシック" panose="020B0400000000000000" pitchFamily="50" charset="-128"/>
              <a:ea typeface="+mn-ea"/>
              <a:cs typeface="+mn-cs"/>
            </a:rPr>
            <a:t>×</a:t>
          </a:r>
          <a:r>
            <a:rPr kumimoji="1" lang="ja-JP" altLang="en-US" sz="900" b="1" i="0" u="sng" strike="noStrike" kern="0" cap="none" spc="0" normalizeH="0" baseline="0" noProof="0">
              <a:ln>
                <a:noFill/>
              </a:ln>
              <a:solidFill>
                <a:sysClr val="windowText" lastClr="000000"/>
              </a:solidFill>
              <a:effectLst/>
              <a:uLnTx/>
              <a:uFillTx/>
              <a:latin typeface="游ゴシック" panose="020B0400000000000000" pitchFamily="50" charset="-128"/>
              <a:ea typeface="+mn-ea"/>
              <a:cs typeface="+mn-cs"/>
            </a:rPr>
            <a:t>」の場合は、補助金を交付できません。）</a:t>
          </a:r>
          <a:r>
            <a:rPr kumimoji="1" lang="ja-JP" altLang="en-US"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a:t>
          </a:r>
          <a:endParaRPr kumimoji="1" lang="en-US" altLang="ja-JP"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a:t>
          </a:r>
          <a:r>
            <a:rPr kumimoji="1" lang="ja-JP" altLang="en-US" sz="9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導入した定置用蓄電池がハイブリッドでない場合は、「導入しない」を選択してください　</a:t>
          </a:r>
          <a:endParaRPr kumimoji="1" lang="en-US" altLang="ja-JP" sz="9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1" lang="ja-JP" altLang="en-US" sz="9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（以後の記載は不要です。）。</a:t>
          </a:r>
          <a:r>
            <a:rPr kumimoji="1" lang="ja-JP" altLang="en-US"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定置用蓄電池がハイブリッドに該当するかどうかは、公募要領を参照してください。</a:t>
          </a:r>
          <a:endParaRPr kumimoji="1" lang="en-US" altLang="ja-JP"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＊蓄電池がハイブリッドの場合は、ハイブリッドのパワコン部分の定格出力を「ハイブリッドを導入した場合のハイブリッドのパワコン出力」に記載してください。</a:t>
          </a:r>
          <a:endParaRPr kumimoji="1" lang="en-US" altLang="ja-JP"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＊蓄電池がハイブリッドで、蓄電システム以外の電力変換に寄与する部分に係る経費が切り分けられる場合は、その旨選択してその額を記載するとともに、その根拠を提出してください。</a:t>
          </a:r>
          <a:endParaRPr kumimoji="1" lang="en-US" altLang="ja-JP"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＊切り分けられない場合は、その旨選択してください。その経費を自動計算します（</a:t>
          </a:r>
          <a:r>
            <a:rPr kumimoji="1" lang="en-US" altLang="ja-JP"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1kW</a:t>
          </a:r>
          <a:r>
            <a:rPr kumimoji="1" lang="ja-JP" altLang="en-US"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あたり</a:t>
          </a:r>
          <a:r>
            <a:rPr kumimoji="1" lang="en-US" altLang="ja-JP"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2</a:t>
          </a:r>
          <a:r>
            <a:rPr kumimoji="1" lang="ja-JP" altLang="en-US"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万円）（家庭用蓄電池の場合は「導入しない」を選択してください。）。</a:t>
          </a:r>
          <a:r>
            <a:rPr kumimoji="1" lang="ja-JP" altLang="ja-JP" sz="1000" b="0" i="0" u="none" strike="noStrike" kern="0" cap="none" spc="0" normalizeH="0" baseline="0" noProof="0">
              <a:ln>
                <a:noFill/>
              </a:ln>
              <a:solidFill>
                <a:srgbClr val="FF0000"/>
              </a:solidFill>
              <a:effectLst/>
              <a:uLnTx/>
              <a:uFillTx/>
              <a:latin typeface="+mn-lt"/>
              <a:ea typeface="+mn-ea"/>
              <a:cs typeface="+mn-cs"/>
            </a:rPr>
            <a:t>蓄電システム以外の経費を計算する</a:t>
          </a:r>
          <a:r>
            <a:rPr kumimoji="1" lang="ja-JP" altLang="en-US" sz="1000" b="0" i="0" u="none" strike="noStrike" kern="0" cap="none" spc="0" normalizeH="0" baseline="0" noProof="0">
              <a:ln>
                <a:noFill/>
              </a:ln>
              <a:solidFill>
                <a:srgbClr val="FF0000"/>
              </a:solidFill>
              <a:effectLst/>
              <a:uLnTx/>
              <a:uFillTx/>
              <a:latin typeface="+mn-lt"/>
              <a:ea typeface="+mn-ea"/>
              <a:cs typeface="+mn-cs"/>
            </a:rPr>
            <a:t>にあたって</a:t>
          </a:r>
          <a:r>
            <a:rPr kumimoji="1" lang="ja-JP" altLang="ja-JP" sz="1000" b="0" i="0" u="none" strike="noStrike" kern="0" cap="none" spc="0" normalizeH="0" baseline="0" noProof="0">
              <a:ln>
                <a:noFill/>
              </a:ln>
              <a:solidFill>
                <a:srgbClr val="FF0000"/>
              </a:solidFill>
              <a:effectLst/>
              <a:uLnTx/>
              <a:uFillTx/>
              <a:latin typeface="+mn-lt"/>
              <a:ea typeface="+mn-ea"/>
              <a:cs typeface="+mn-cs"/>
            </a:rPr>
            <a:t>は、</a:t>
          </a:r>
          <a:r>
            <a:rPr kumimoji="1" lang="ja-JP" altLang="en-US" sz="1000" b="0" i="0" u="none" strike="noStrike" kern="0" cap="none" spc="0" normalizeH="0" baseline="0" noProof="0">
              <a:ln>
                <a:noFill/>
              </a:ln>
              <a:solidFill>
                <a:srgbClr val="FF0000"/>
              </a:solidFill>
              <a:effectLst/>
              <a:uLnTx/>
              <a:uFillTx/>
              <a:latin typeface="+mn-lt"/>
              <a:ea typeface="+mn-ea"/>
              <a:cs typeface="+mn-cs"/>
            </a:rPr>
            <a:t>定格出力の</a:t>
          </a:r>
          <a:r>
            <a:rPr kumimoji="1" lang="ja-JP" altLang="ja-JP" sz="1000" b="0" i="0" u="none" strike="noStrike" kern="0" cap="none" spc="0" normalizeH="0" baseline="0" noProof="0">
              <a:ln>
                <a:noFill/>
              </a:ln>
              <a:solidFill>
                <a:srgbClr val="FF0000"/>
              </a:solidFill>
              <a:effectLst/>
              <a:uLnTx/>
              <a:uFillTx/>
              <a:latin typeface="+mn-lt"/>
              <a:ea typeface="+mn-ea"/>
              <a:cs typeface="+mn-cs"/>
            </a:rPr>
            <a:t>小数点以下を切り捨てます。</a:t>
          </a:r>
          <a:endParaRPr kumimoji="1" lang="en-US" altLang="ja-JP" sz="900" b="0" i="0" u="none" strike="noStrike" kern="0" cap="none" spc="0" normalizeH="0" baseline="0" noProof="0">
            <a:ln>
              <a:noFill/>
            </a:ln>
            <a:solidFill>
              <a:srgbClr val="FF0000"/>
            </a:solidFill>
            <a:effectLst/>
            <a:uLnTx/>
            <a:uFillTx/>
            <a:latin typeface="游ゴシック" panose="020B0400000000000000" pitchFamily="50" charset="-128"/>
            <a:ea typeface="+mn-ea"/>
            <a:cs typeface="+mn-cs"/>
          </a:endParaRPr>
        </a:p>
        <a:p>
          <a:endParaRPr kumimoji="1" lang="ja-JP" altLang="en-US" sz="1050">
            <a:solidFill>
              <a:srgbClr val="FF0000"/>
            </a:solidFill>
            <a:latin typeface="+mn-ea"/>
            <a:ea typeface="+mn-ea"/>
          </a:endParaRPr>
        </a:p>
      </xdr:txBody>
    </xdr:sp>
    <xdr:clientData/>
  </xdr:twoCellAnchor>
  <xdr:twoCellAnchor>
    <xdr:from>
      <xdr:col>79</xdr:col>
      <xdr:colOff>8466</xdr:colOff>
      <xdr:row>264</xdr:row>
      <xdr:rowOff>209549</xdr:rowOff>
    </xdr:from>
    <xdr:to>
      <xdr:col>87</xdr:col>
      <xdr:colOff>1</xdr:colOff>
      <xdr:row>268</xdr:row>
      <xdr:rowOff>66674</xdr:rowOff>
    </xdr:to>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7276041" y="68684774"/>
          <a:ext cx="5725585" cy="63817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rPr>
            <a:t>【</a:t>
          </a:r>
          <a:r>
            <a:rPr kumimoji="1" lang="ja-JP" altLang="en-US" sz="1050">
              <a:solidFill>
                <a:srgbClr val="FF0000"/>
              </a:solidFill>
            </a:rPr>
            <a:t>設備の保守計画</a:t>
          </a:r>
          <a:r>
            <a:rPr kumimoji="1" lang="en-US" altLang="ja-JP" sz="1050">
              <a:solidFill>
                <a:srgbClr val="FF0000"/>
              </a:solidFill>
            </a:rPr>
            <a:t>】</a:t>
          </a:r>
          <a:r>
            <a:rPr kumimoji="1" lang="ja-JP" altLang="en-US" sz="1050">
              <a:solidFill>
                <a:srgbClr val="FF0000"/>
              </a:solidFill>
            </a:rPr>
            <a:t>導入設備の保守計画を簡潔に記載してください（</a:t>
          </a:r>
          <a:r>
            <a:rPr kumimoji="1" lang="en-US" altLang="ja-JP" sz="1050">
              <a:solidFill>
                <a:srgbClr val="FF0000"/>
              </a:solidFill>
            </a:rPr>
            <a:t>300</a:t>
          </a:r>
          <a:r>
            <a:rPr kumimoji="1" lang="ja-JP" altLang="en-US" sz="1050">
              <a:solidFill>
                <a:srgbClr val="FF0000"/>
              </a:solidFill>
            </a:rPr>
            <a:t>字以内。別紙でも可）。</a:t>
          </a:r>
        </a:p>
      </xdr:txBody>
    </xdr:sp>
    <xdr:clientData/>
  </xdr:twoCellAnchor>
  <xdr:twoCellAnchor>
    <xdr:from>
      <xdr:col>79</xdr:col>
      <xdr:colOff>0</xdr:colOff>
      <xdr:row>2</xdr:row>
      <xdr:rowOff>197911</xdr:rowOff>
    </xdr:from>
    <xdr:to>
      <xdr:col>87</xdr:col>
      <xdr:colOff>0</xdr:colOff>
      <xdr:row>6</xdr:row>
      <xdr:rowOff>0</xdr:rowOff>
    </xdr:to>
    <xdr:sp macro="" textlink="">
      <xdr:nvSpPr>
        <xdr:cNvPr id="7" name="テキスト ボックス 6">
          <a:extLst>
            <a:ext uri="{FF2B5EF4-FFF2-40B4-BE49-F238E27FC236}">
              <a16:creationId xmlns:a16="http://schemas.microsoft.com/office/drawing/2014/main" id="{00000000-0008-0000-0100-000007000000}"/>
            </a:ext>
          </a:extLst>
        </xdr:cNvPr>
        <xdr:cNvSpPr txBox="1"/>
      </xdr:nvSpPr>
      <xdr:spPr>
        <a:xfrm>
          <a:off x="7267575" y="769411"/>
          <a:ext cx="5734050" cy="1068914"/>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＊「事業名」は、「○○○○○</a:t>
          </a:r>
          <a:r>
            <a:rPr kumimoji="1" lang="ja-JP" altLang="en-US" sz="1050" b="1" u="sng">
              <a:solidFill>
                <a:srgbClr val="FF0000"/>
              </a:solidFill>
            </a:rPr>
            <a:t>整備事業</a:t>
          </a:r>
          <a:r>
            <a:rPr kumimoji="1" lang="ja-JP" altLang="en-US" sz="1050">
              <a:solidFill>
                <a:srgbClr val="FF0000"/>
              </a:solidFill>
            </a:rPr>
            <a:t>」又は「△△△太陽光発電設備</a:t>
          </a:r>
          <a:r>
            <a:rPr kumimoji="1" lang="ja-JP" altLang="en-US" sz="1050" b="1" u="sng">
              <a:solidFill>
                <a:srgbClr val="FF0000"/>
              </a:solidFill>
            </a:rPr>
            <a:t>設置事業</a:t>
          </a:r>
          <a:r>
            <a:rPr kumimoji="1" lang="ja-JP" altLang="en-US" sz="1050">
              <a:solidFill>
                <a:srgbClr val="FF0000"/>
              </a:solidFill>
            </a:rPr>
            <a:t>」など事業</a:t>
          </a:r>
          <a:endParaRPr kumimoji="1" lang="en-US" altLang="ja-JP" sz="1050">
            <a:solidFill>
              <a:srgbClr val="FF0000"/>
            </a:solidFill>
          </a:endParaRPr>
        </a:p>
        <a:p>
          <a:r>
            <a:rPr kumimoji="1" lang="ja-JP" altLang="en-US" sz="1050">
              <a:solidFill>
                <a:srgbClr val="FF0000"/>
              </a:solidFill>
            </a:rPr>
            <a:t>　内容を具体的に表した固有の名称としてください。</a:t>
          </a:r>
          <a:endParaRPr kumimoji="1" lang="en-US" altLang="ja-JP" sz="1050">
            <a:solidFill>
              <a:srgbClr val="FF0000"/>
            </a:solidFill>
          </a:endParaRPr>
        </a:p>
        <a:p>
          <a:r>
            <a:rPr kumimoji="1" lang="ja-JP" altLang="en-US" sz="1050">
              <a:solidFill>
                <a:srgbClr val="FF0000"/>
              </a:solidFill>
            </a:rPr>
            <a:t>＊「○○○○○」、「△△△」には、必ず「営農地（◇◇田、◇◇畑、▽▽牧場など具体的　</a:t>
          </a:r>
          <a:endParaRPr kumimoji="1" lang="en-US" altLang="ja-JP" sz="1050">
            <a:solidFill>
              <a:srgbClr val="FF0000"/>
            </a:solidFill>
          </a:endParaRPr>
        </a:p>
        <a:p>
          <a:r>
            <a:rPr kumimoji="1" lang="ja-JP" altLang="en-US" sz="1050">
              <a:solidFill>
                <a:srgbClr val="FF0000"/>
              </a:solidFill>
            </a:rPr>
            <a:t>　に営農がわかる名称）」、「ため池」、「廃棄物処分場」の名称を入れてください。</a:t>
          </a:r>
        </a:p>
      </xdr:txBody>
    </xdr:sp>
    <xdr:clientData/>
  </xdr:twoCellAnchor>
  <xdr:twoCellAnchor>
    <xdr:from>
      <xdr:col>79</xdr:col>
      <xdr:colOff>10170</xdr:colOff>
      <xdr:row>89</xdr:row>
      <xdr:rowOff>69852</xdr:rowOff>
    </xdr:from>
    <xdr:to>
      <xdr:col>87</xdr:col>
      <xdr:colOff>9111</xdr:colOff>
      <xdr:row>99</xdr:row>
      <xdr:rowOff>219075</xdr:rowOff>
    </xdr:to>
    <xdr:sp macro="" textlink="">
      <xdr:nvSpPr>
        <xdr:cNvPr id="8" name="テキスト ボックス 7">
          <a:extLst>
            <a:ext uri="{FF2B5EF4-FFF2-40B4-BE49-F238E27FC236}">
              <a16:creationId xmlns:a16="http://schemas.microsoft.com/office/drawing/2014/main" id="{00000000-0008-0000-0100-000008000000}"/>
            </a:ext>
          </a:extLst>
        </xdr:cNvPr>
        <xdr:cNvSpPr txBox="1"/>
      </xdr:nvSpPr>
      <xdr:spPr>
        <a:xfrm>
          <a:off x="7277745" y="17548227"/>
          <a:ext cx="5732991" cy="1901823"/>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latin typeface="+mn-ea"/>
              <a:ea typeface="+mn-ea"/>
            </a:rPr>
            <a:t>＊「目的・概要」は、事業の目的・概要を簡潔に記載してください（</a:t>
          </a:r>
          <a:r>
            <a:rPr kumimoji="1" lang="en-US" altLang="ja-JP" sz="1050">
              <a:solidFill>
                <a:srgbClr val="FF0000"/>
              </a:solidFill>
              <a:latin typeface="+mn-ea"/>
              <a:ea typeface="+mn-ea"/>
            </a:rPr>
            <a:t>500</a:t>
          </a:r>
          <a:r>
            <a:rPr kumimoji="1" lang="ja-JP" altLang="en-US" sz="1050">
              <a:solidFill>
                <a:srgbClr val="FF0000"/>
              </a:solidFill>
              <a:latin typeface="+mn-ea"/>
              <a:ea typeface="+mn-ea"/>
            </a:rPr>
            <a:t>字以内。詳細（図</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など）を別添で添付可。）。</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＊併せて導入設備等の内容とその出力について記載するとともに、</a:t>
          </a:r>
          <a:r>
            <a:rPr kumimoji="1" lang="en-US" altLang="ja-JP" sz="1050">
              <a:solidFill>
                <a:srgbClr val="FF0000"/>
              </a:solidFill>
              <a:latin typeface="+mn-ea"/>
              <a:ea typeface="+mn-ea"/>
            </a:rPr>
            <a:t>B-6</a:t>
          </a:r>
          <a:r>
            <a:rPr kumimoji="1" lang="ja-JP" altLang="en-US" sz="1050">
              <a:solidFill>
                <a:srgbClr val="FF0000"/>
              </a:solidFill>
              <a:latin typeface="+mn-ea"/>
              <a:ea typeface="+mn-ea"/>
            </a:rPr>
            <a:t>に根拠資料を添付し</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てください。　　</a:t>
          </a:r>
        </a:p>
        <a:p>
          <a:r>
            <a:rPr kumimoji="1" lang="ja-JP" altLang="en-US" sz="1050">
              <a:solidFill>
                <a:srgbClr val="FF0000"/>
              </a:solidFill>
              <a:latin typeface="+mn-ea"/>
              <a:ea typeface="+mn-ea"/>
            </a:rPr>
            <a:t>　　</a:t>
          </a:r>
          <a:r>
            <a:rPr kumimoji="1" lang="en-US" altLang="ja-JP" sz="1050">
              <a:solidFill>
                <a:srgbClr val="FF0000"/>
              </a:solidFill>
              <a:latin typeface="+mn-ea"/>
              <a:ea typeface="+mn-ea"/>
            </a:rPr>
            <a:t>【</a:t>
          </a:r>
          <a:r>
            <a:rPr kumimoji="1" lang="ja-JP" altLang="en-US" sz="1050">
              <a:solidFill>
                <a:srgbClr val="FF0000"/>
              </a:solidFill>
              <a:latin typeface="+mn-ea"/>
              <a:ea typeface="+mn-ea"/>
            </a:rPr>
            <a:t>例</a:t>
          </a:r>
          <a:r>
            <a:rPr kumimoji="1" lang="en-US" altLang="ja-JP" sz="1050">
              <a:solidFill>
                <a:srgbClr val="FF0000"/>
              </a:solidFill>
              <a:latin typeface="+mn-ea"/>
              <a:ea typeface="+mn-ea"/>
            </a:rPr>
            <a:t>】</a:t>
          </a:r>
        </a:p>
        <a:p>
          <a:r>
            <a:rPr kumimoji="1" lang="ja-JP" altLang="en-US" sz="1050">
              <a:solidFill>
                <a:srgbClr val="FF0000"/>
              </a:solidFill>
              <a:latin typeface="+mn-ea"/>
              <a:ea typeface="+mn-ea"/>
            </a:rPr>
            <a:t>　　　　太陽光パネル　</a:t>
          </a:r>
          <a:r>
            <a:rPr kumimoji="1" lang="en-US" altLang="ja-JP" sz="1050">
              <a:solidFill>
                <a:srgbClr val="FF0000"/>
              </a:solidFill>
              <a:latin typeface="+mn-ea"/>
              <a:ea typeface="+mn-ea"/>
            </a:rPr>
            <a:t>450W × 663</a:t>
          </a:r>
          <a:r>
            <a:rPr kumimoji="1" lang="ja-JP" altLang="en-US" sz="1050">
              <a:solidFill>
                <a:srgbClr val="FF0000"/>
              </a:solidFill>
              <a:latin typeface="+mn-ea"/>
              <a:ea typeface="+mn-ea"/>
            </a:rPr>
            <a:t>枚 </a:t>
          </a:r>
          <a:r>
            <a:rPr kumimoji="1" lang="en-US" altLang="ja-JP" sz="1050">
              <a:solidFill>
                <a:srgbClr val="FF0000"/>
              </a:solidFill>
              <a:latin typeface="+mn-ea"/>
              <a:ea typeface="+mn-ea"/>
            </a:rPr>
            <a:t>= 298.3kW</a:t>
          </a:r>
        </a:p>
        <a:p>
          <a:r>
            <a:rPr kumimoji="1" lang="ja-JP" altLang="en-US" sz="1050" baseline="0">
              <a:solidFill>
                <a:srgbClr val="FF0000"/>
              </a:solidFill>
              <a:latin typeface="+mn-ea"/>
              <a:ea typeface="+mn-ea"/>
            </a:rPr>
            <a:t>　　　　パワコン　　　</a:t>
          </a:r>
          <a:r>
            <a:rPr kumimoji="1" lang="en-US" altLang="ja-JP" sz="1050" baseline="0">
              <a:solidFill>
                <a:srgbClr val="FF0000"/>
              </a:solidFill>
              <a:latin typeface="+mn-ea"/>
              <a:ea typeface="+mn-ea"/>
            </a:rPr>
            <a:t>5.5kW × 10</a:t>
          </a:r>
          <a:r>
            <a:rPr kumimoji="1" lang="ja-JP" altLang="en-US" sz="1050" baseline="0">
              <a:solidFill>
                <a:srgbClr val="FF0000"/>
              </a:solidFill>
              <a:latin typeface="+mn-ea"/>
              <a:ea typeface="+mn-ea"/>
            </a:rPr>
            <a:t>台 </a:t>
          </a:r>
          <a:r>
            <a:rPr kumimoji="1" lang="en-US" altLang="ja-JP" sz="1050" baseline="0">
              <a:solidFill>
                <a:srgbClr val="FF0000"/>
              </a:solidFill>
              <a:latin typeface="+mn-ea"/>
              <a:ea typeface="+mn-ea"/>
            </a:rPr>
            <a:t>= 55kW</a:t>
          </a:r>
        </a:p>
        <a:p>
          <a:r>
            <a:rPr kumimoji="1" lang="en-US" altLang="ja-JP" sz="1050" baseline="0">
              <a:solidFill>
                <a:srgbClr val="FF0000"/>
              </a:solidFill>
              <a:latin typeface="+mn-ea"/>
              <a:ea typeface="+mn-ea"/>
            </a:rPr>
            <a:t>              </a:t>
          </a:r>
          <a:r>
            <a:rPr kumimoji="1" lang="ja-JP" altLang="en-US" sz="1050" baseline="0">
              <a:solidFill>
                <a:srgbClr val="FF0000"/>
              </a:solidFill>
              <a:latin typeface="+mn-ea"/>
              <a:ea typeface="+mn-ea"/>
            </a:rPr>
            <a:t>定置用蓄電池　</a:t>
          </a:r>
          <a:r>
            <a:rPr kumimoji="1" lang="en-US" altLang="ja-JP" sz="1050" baseline="0">
              <a:solidFill>
                <a:srgbClr val="FF0000"/>
              </a:solidFill>
              <a:latin typeface="+mn-ea"/>
              <a:ea typeface="+mn-ea"/>
            </a:rPr>
            <a:t>20kWh × 1</a:t>
          </a:r>
          <a:r>
            <a:rPr kumimoji="1" lang="ja-JP" altLang="en-US" sz="1050" baseline="0">
              <a:solidFill>
                <a:srgbClr val="FF0000"/>
              </a:solidFill>
              <a:latin typeface="+mn-ea"/>
              <a:ea typeface="+mn-ea"/>
            </a:rPr>
            <a:t>台 </a:t>
          </a:r>
          <a:r>
            <a:rPr kumimoji="1" lang="en-US" altLang="ja-JP" sz="1050" baseline="0">
              <a:solidFill>
                <a:srgbClr val="FF0000"/>
              </a:solidFill>
              <a:latin typeface="+mn-ea"/>
              <a:ea typeface="+mn-ea"/>
            </a:rPr>
            <a:t>= 20kWh</a:t>
          </a:r>
        </a:p>
        <a:p>
          <a:r>
            <a:rPr kumimoji="1" lang="ja-JP" altLang="en-US" sz="1050" baseline="0">
              <a:solidFill>
                <a:srgbClr val="FF0000"/>
              </a:solidFill>
              <a:latin typeface="+mn-ea"/>
              <a:ea typeface="+mn-ea"/>
            </a:rPr>
            <a:t>　　　　</a:t>
          </a:r>
          <a:endParaRPr kumimoji="1" lang="ja-JP" altLang="en-US" sz="1050">
            <a:solidFill>
              <a:srgbClr val="FF0000"/>
            </a:solidFill>
            <a:latin typeface="+mn-ea"/>
            <a:ea typeface="+mn-ea"/>
          </a:endParaRPr>
        </a:p>
      </xdr:txBody>
    </xdr:sp>
    <xdr:clientData/>
  </xdr:twoCellAnchor>
  <xdr:twoCellAnchor>
    <xdr:from>
      <xdr:col>79</xdr:col>
      <xdr:colOff>9525</xdr:colOff>
      <xdr:row>124</xdr:row>
      <xdr:rowOff>142875</xdr:rowOff>
    </xdr:from>
    <xdr:to>
      <xdr:col>87</xdr:col>
      <xdr:colOff>28575</xdr:colOff>
      <xdr:row>133</xdr:row>
      <xdr:rowOff>83654</xdr:rowOff>
    </xdr:to>
    <xdr:sp macro="" textlink="">
      <xdr:nvSpPr>
        <xdr:cNvPr id="9" name="テキスト ボックス 8">
          <a:extLst>
            <a:ext uri="{FF2B5EF4-FFF2-40B4-BE49-F238E27FC236}">
              <a16:creationId xmlns:a16="http://schemas.microsoft.com/office/drawing/2014/main" id="{00000000-0008-0000-0100-000009000000}"/>
            </a:ext>
          </a:extLst>
        </xdr:cNvPr>
        <xdr:cNvSpPr txBox="1"/>
      </xdr:nvSpPr>
      <xdr:spPr>
        <a:xfrm>
          <a:off x="7277100" y="25479375"/>
          <a:ext cx="5753100" cy="1598129"/>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rPr>
            <a:t>【</a:t>
          </a:r>
          <a:r>
            <a:rPr kumimoji="1" lang="ja-JP" altLang="en-US" sz="1050">
              <a:solidFill>
                <a:srgbClr val="FF0000"/>
              </a:solidFill>
            </a:rPr>
            <a:t>補助対象設備の設置場所に係る地域特性について</a:t>
          </a:r>
          <a:r>
            <a:rPr kumimoji="1" lang="en-US" altLang="ja-JP" sz="1050">
              <a:solidFill>
                <a:srgbClr val="FF0000"/>
              </a:solidFill>
            </a:rPr>
            <a:t>】</a:t>
          </a:r>
        </a:p>
        <a:p>
          <a:r>
            <a:rPr kumimoji="1" lang="ja-JP" altLang="en-US" sz="1050" b="0" u="none">
              <a:solidFill>
                <a:srgbClr val="FF0000"/>
              </a:solidFill>
              <a:latin typeface="+mn-ea"/>
              <a:ea typeface="+mn-ea"/>
            </a:rPr>
            <a:t>＊</a:t>
          </a:r>
          <a:r>
            <a:rPr kumimoji="1" lang="ja-JP" altLang="en-US" sz="1050" b="1" u="none">
              <a:solidFill>
                <a:srgbClr val="FF0000"/>
              </a:solidFill>
              <a:latin typeface="+mn-ea"/>
              <a:ea typeface="+mn-ea"/>
            </a:rPr>
            <a:t>土砂災害</a:t>
          </a:r>
          <a:r>
            <a:rPr kumimoji="1" lang="ja-JP" altLang="en-US" sz="1050">
              <a:solidFill>
                <a:srgbClr val="FF0000"/>
              </a:solidFill>
              <a:latin typeface="+mn-ea"/>
              <a:ea typeface="+mn-ea"/>
            </a:rPr>
            <a:t>と</a:t>
          </a:r>
          <a:r>
            <a:rPr kumimoji="1" lang="ja-JP" altLang="en-US" sz="1050" b="1">
              <a:solidFill>
                <a:srgbClr val="FF0000"/>
              </a:solidFill>
              <a:latin typeface="+mn-ea"/>
              <a:ea typeface="+mn-ea"/>
            </a:rPr>
            <a:t>浸水被害（高潮および津波想定区域も含む）</a:t>
          </a:r>
          <a:r>
            <a:rPr kumimoji="1" lang="ja-JP" altLang="en-US" sz="1050">
              <a:solidFill>
                <a:srgbClr val="FF0000"/>
              </a:solidFill>
              <a:latin typeface="+mn-ea"/>
              <a:ea typeface="+mn-ea"/>
            </a:rPr>
            <a:t>の双方のハザードマップを添付してください（一つになっている場合は、一つで可）。</a:t>
          </a:r>
          <a:endParaRPr kumimoji="1" lang="en-US" altLang="ja-JP" sz="1050">
            <a:solidFill>
              <a:srgbClr val="FF0000"/>
            </a:solidFill>
            <a:latin typeface="+mn-ea"/>
            <a:ea typeface="+mn-ea"/>
          </a:endParaRPr>
        </a:p>
        <a:p>
          <a:endParaRPr kumimoji="1" lang="en-US" altLang="ja-JP" sz="1050">
            <a:solidFill>
              <a:srgbClr val="FF0000"/>
            </a:solidFill>
            <a:latin typeface="+mn-ea"/>
            <a:ea typeface="+mn-ea"/>
          </a:endParaRPr>
        </a:p>
        <a:p>
          <a:r>
            <a:rPr kumimoji="1" lang="ja-JP" altLang="en-US" sz="1050">
              <a:solidFill>
                <a:srgbClr val="FF0000"/>
              </a:solidFill>
              <a:latin typeface="+mn-ea"/>
              <a:ea typeface="+mn-ea"/>
            </a:rPr>
            <a:t>＊設置場所が土砂災害地域又は浸水被害危険性地域に該当する場合は、土砂災害の危険性</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が回避されている理由や浸水時にも設備を保全させるための措置などを記載してください。</a:t>
          </a:r>
        </a:p>
        <a:p>
          <a:endParaRPr kumimoji="1" lang="ja-JP" altLang="en-US" sz="1050">
            <a:solidFill>
              <a:srgbClr val="FF0000"/>
            </a:solidFill>
          </a:endParaRPr>
        </a:p>
        <a:p>
          <a:endParaRPr kumimoji="1" lang="ja-JP" altLang="en-US" sz="1050">
            <a:solidFill>
              <a:srgbClr val="FF0000"/>
            </a:solidFill>
          </a:endParaRPr>
        </a:p>
        <a:p>
          <a:endParaRPr kumimoji="1" lang="ja-JP" altLang="en-US" sz="1050">
            <a:solidFill>
              <a:srgbClr val="FF0000"/>
            </a:solidFill>
          </a:endParaRPr>
        </a:p>
      </xdr:txBody>
    </xdr:sp>
    <xdr:clientData/>
  </xdr:twoCellAnchor>
  <xdr:twoCellAnchor>
    <xdr:from>
      <xdr:col>79</xdr:col>
      <xdr:colOff>9525</xdr:colOff>
      <xdr:row>26</xdr:row>
      <xdr:rowOff>0</xdr:rowOff>
    </xdr:from>
    <xdr:to>
      <xdr:col>87</xdr:col>
      <xdr:colOff>9525</xdr:colOff>
      <xdr:row>50</xdr:row>
      <xdr:rowOff>19051</xdr:rowOff>
    </xdr:to>
    <xdr:sp macro="" textlink="">
      <xdr:nvSpPr>
        <xdr:cNvPr id="10" name="テキスト ボックス 9">
          <a:extLst>
            <a:ext uri="{FF2B5EF4-FFF2-40B4-BE49-F238E27FC236}">
              <a16:creationId xmlns:a16="http://schemas.microsoft.com/office/drawing/2014/main" id="{00000000-0008-0000-0100-00000A000000}"/>
            </a:ext>
          </a:extLst>
        </xdr:cNvPr>
        <xdr:cNvSpPr txBox="1"/>
      </xdr:nvSpPr>
      <xdr:spPr>
        <a:xfrm>
          <a:off x="7277100" y="8743950"/>
          <a:ext cx="5734050" cy="132397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b="0" u="none">
              <a:solidFill>
                <a:srgbClr val="FF0000"/>
              </a:solidFill>
              <a:latin typeface="+mn-ea"/>
              <a:ea typeface="+mn-ea"/>
            </a:rPr>
            <a:t>&lt;</a:t>
          </a:r>
          <a:r>
            <a:rPr kumimoji="1" lang="ja-JP" altLang="en-US" sz="1050" b="0" u="none">
              <a:solidFill>
                <a:srgbClr val="FF0000"/>
              </a:solidFill>
              <a:latin typeface="+mn-ea"/>
              <a:ea typeface="+mn-ea"/>
            </a:rPr>
            <a:t>各年度の総事業費及び補助金所要額（応募申請の場合）</a:t>
          </a:r>
          <a:r>
            <a:rPr kumimoji="1" lang="en-US" altLang="ja-JP" sz="1050" b="0" u="none">
              <a:solidFill>
                <a:srgbClr val="FF0000"/>
              </a:solidFill>
              <a:latin typeface="+mn-ea"/>
              <a:ea typeface="+mn-ea"/>
            </a:rPr>
            <a:t>&gt;</a:t>
          </a:r>
        </a:p>
        <a:p>
          <a:r>
            <a:rPr kumimoji="1" lang="ja-JP" altLang="en-US" sz="1050" b="0" u="none">
              <a:solidFill>
                <a:srgbClr val="FF0000"/>
              </a:solidFill>
              <a:latin typeface="+mn-ea"/>
              <a:ea typeface="+mn-ea"/>
            </a:rPr>
            <a:t>＊ここでは記載できません。経費内訳表に金額を記載すると、自動で反映されます。</a:t>
          </a:r>
          <a:br>
            <a:rPr kumimoji="1" lang="en-US" altLang="ja-JP" sz="1050" b="0" u="none">
              <a:solidFill>
                <a:srgbClr val="FF0000"/>
              </a:solidFill>
              <a:latin typeface="+mn-ea"/>
              <a:ea typeface="+mn-ea"/>
            </a:rPr>
          </a:br>
          <a:r>
            <a:rPr kumimoji="1" lang="ja-JP" altLang="en-US" sz="1050" b="0" u="none">
              <a:solidFill>
                <a:srgbClr val="FF0000"/>
              </a:solidFill>
              <a:latin typeface="+mn-ea"/>
              <a:ea typeface="+mn-ea"/>
            </a:rPr>
            <a:t>＊</a:t>
          </a:r>
          <a:r>
            <a:rPr kumimoji="1" lang="en-US" altLang="ja-JP" sz="1050" b="0" u="none">
              <a:solidFill>
                <a:srgbClr val="FF0000"/>
              </a:solidFill>
              <a:latin typeface="+mn-ea"/>
              <a:ea typeface="+mn-ea"/>
            </a:rPr>
            <a:t>CO2</a:t>
          </a:r>
          <a:r>
            <a:rPr kumimoji="1" lang="ja-JP" altLang="en-US" sz="1050" b="0" u="none">
              <a:solidFill>
                <a:srgbClr val="FF0000"/>
              </a:solidFill>
              <a:latin typeface="+mn-ea"/>
              <a:ea typeface="+mn-ea"/>
            </a:rPr>
            <a:t>削減量は、＜</a:t>
          </a:r>
          <a:r>
            <a:rPr kumimoji="1" lang="en-US" altLang="ja-JP" sz="1050" b="0" u="none">
              <a:solidFill>
                <a:srgbClr val="FF0000"/>
              </a:solidFill>
              <a:latin typeface="+mn-ea"/>
              <a:ea typeface="+mn-ea"/>
            </a:rPr>
            <a:t>4.</a:t>
          </a:r>
          <a:r>
            <a:rPr kumimoji="1" lang="ja-JP" altLang="en-US" sz="1050" b="0" u="none">
              <a:solidFill>
                <a:srgbClr val="FF0000"/>
              </a:solidFill>
              <a:latin typeface="+mn-ea"/>
              <a:ea typeface="+mn-ea"/>
            </a:rPr>
            <a:t>事業の効果＞の</a:t>
          </a:r>
          <a:r>
            <a:rPr kumimoji="1" lang="en-US" altLang="ja-JP" sz="1050" b="0" u="none">
              <a:solidFill>
                <a:srgbClr val="FF0000"/>
              </a:solidFill>
              <a:latin typeface="+mn-ea"/>
              <a:ea typeface="+mn-ea"/>
            </a:rPr>
            <a:t>CO2</a:t>
          </a:r>
          <a:r>
            <a:rPr kumimoji="1" lang="ja-JP" altLang="en-US" sz="1050" b="0" u="none">
              <a:solidFill>
                <a:srgbClr val="FF0000"/>
              </a:solidFill>
              <a:latin typeface="+mn-ea"/>
              <a:ea typeface="+mn-ea"/>
            </a:rPr>
            <a:t>削減量が自動転記されます。</a:t>
          </a:r>
          <a:endParaRPr kumimoji="1" lang="en-US" altLang="ja-JP" sz="1050" b="0" u="none">
            <a:solidFill>
              <a:srgbClr val="FF0000"/>
            </a:solidFill>
            <a:latin typeface="+mn-ea"/>
            <a:ea typeface="+mn-ea"/>
          </a:endParaRPr>
        </a:p>
        <a:p>
          <a:r>
            <a:rPr kumimoji="1" lang="ja-JP" altLang="en-US" sz="1050" b="0" u="none">
              <a:solidFill>
                <a:srgbClr val="FF0000"/>
              </a:solidFill>
              <a:latin typeface="+mn-ea"/>
              <a:ea typeface="+mn-ea"/>
            </a:rPr>
            <a:t>＊</a:t>
          </a:r>
          <a:r>
            <a:rPr kumimoji="1" lang="en-US" altLang="ja-JP" sz="1050" b="0" u="none">
              <a:solidFill>
                <a:srgbClr val="FF0000"/>
              </a:solidFill>
              <a:latin typeface="+mn-ea"/>
              <a:ea typeface="+mn-ea"/>
            </a:rPr>
            <a:t>CO2</a:t>
          </a:r>
          <a:r>
            <a:rPr kumimoji="1" lang="ja-JP" altLang="en-US" sz="1050" b="0" u="none">
              <a:solidFill>
                <a:srgbClr val="FF0000"/>
              </a:solidFill>
              <a:latin typeface="+mn-ea"/>
              <a:ea typeface="+mn-ea"/>
            </a:rPr>
            <a:t>削減コスト（全体）は、補助対象経費</a:t>
          </a:r>
          <a:r>
            <a:rPr kumimoji="1" lang="en-US" altLang="ja-JP" sz="1050" b="0" u="none">
              <a:solidFill>
                <a:srgbClr val="FF0000"/>
              </a:solidFill>
              <a:latin typeface="+mn-ea"/>
              <a:ea typeface="+mn-ea"/>
            </a:rPr>
            <a:t>÷</a:t>
          </a:r>
          <a:r>
            <a:rPr kumimoji="1" lang="ja-JP" altLang="en-US" sz="1050" b="0" u="none">
              <a:solidFill>
                <a:srgbClr val="FF0000"/>
              </a:solidFill>
              <a:latin typeface="+mn-ea"/>
              <a:ea typeface="+mn-ea"/>
            </a:rPr>
            <a:t>（</a:t>
          </a:r>
          <a:r>
            <a:rPr kumimoji="1" lang="en-US" altLang="ja-JP" sz="1050" b="0" u="none">
              <a:solidFill>
                <a:srgbClr val="FF0000"/>
              </a:solidFill>
              <a:latin typeface="+mn-ea"/>
              <a:ea typeface="+mn-ea"/>
            </a:rPr>
            <a:t>CO2</a:t>
          </a:r>
          <a:r>
            <a:rPr kumimoji="1" lang="ja-JP" altLang="en-US" sz="1050" b="0" u="none">
              <a:solidFill>
                <a:srgbClr val="FF0000"/>
              </a:solidFill>
              <a:latin typeface="+mn-ea"/>
              <a:ea typeface="+mn-ea"/>
            </a:rPr>
            <a:t>削減量</a:t>
          </a:r>
          <a:r>
            <a:rPr kumimoji="1" lang="en-US" altLang="ja-JP" sz="1050" b="0" u="none">
              <a:solidFill>
                <a:srgbClr val="FF0000"/>
              </a:solidFill>
              <a:latin typeface="+mn-ea"/>
              <a:ea typeface="+mn-ea"/>
            </a:rPr>
            <a:t>×</a:t>
          </a:r>
          <a:r>
            <a:rPr kumimoji="1" lang="ja-JP" altLang="en-US" sz="1050" b="0" u="none">
              <a:solidFill>
                <a:srgbClr val="FF0000"/>
              </a:solidFill>
              <a:latin typeface="+mn-ea"/>
              <a:ea typeface="+mn-ea"/>
            </a:rPr>
            <a:t>法定耐用年数）です（自動計</a:t>
          </a:r>
          <a:endParaRPr kumimoji="1" lang="en-US" altLang="ja-JP" sz="1050" b="0" u="none">
            <a:solidFill>
              <a:srgbClr val="FF0000"/>
            </a:solidFill>
            <a:latin typeface="+mn-ea"/>
            <a:ea typeface="+mn-ea"/>
          </a:endParaRPr>
        </a:p>
        <a:p>
          <a:r>
            <a:rPr kumimoji="1" lang="ja-JP" altLang="en-US" sz="1050" b="0" u="none">
              <a:solidFill>
                <a:srgbClr val="FF0000"/>
              </a:solidFill>
              <a:latin typeface="+mn-ea"/>
              <a:ea typeface="+mn-ea"/>
            </a:rPr>
            <a:t>　算されます）。</a:t>
          </a:r>
        </a:p>
      </xdr:txBody>
    </xdr:sp>
    <xdr:clientData/>
  </xdr:twoCellAnchor>
  <xdr:twoCellAnchor>
    <xdr:from>
      <xdr:col>79</xdr:col>
      <xdr:colOff>9525</xdr:colOff>
      <xdr:row>0</xdr:row>
      <xdr:rowOff>95250</xdr:rowOff>
    </xdr:from>
    <xdr:to>
      <xdr:col>87</xdr:col>
      <xdr:colOff>19050</xdr:colOff>
      <xdr:row>1</xdr:row>
      <xdr:rowOff>333375</xdr:rowOff>
    </xdr:to>
    <xdr:sp macro="" textlink="">
      <xdr:nvSpPr>
        <xdr:cNvPr id="11" name="テキスト ボックス 10">
          <a:extLst>
            <a:ext uri="{FF2B5EF4-FFF2-40B4-BE49-F238E27FC236}">
              <a16:creationId xmlns:a16="http://schemas.microsoft.com/office/drawing/2014/main" id="{00000000-0008-0000-0100-00000B000000}"/>
            </a:ext>
          </a:extLst>
        </xdr:cNvPr>
        <xdr:cNvSpPr txBox="1"/>
      </xdr:nvSpPr>
      <xdr:spPr>
        <a:xfrm>
          <a:off x="7277100" y="95250"/>
          <a:ext cx="5743575" cy="447675"/>
        </a:xfrm>
        <a:prstGeom prst="rect">
          <a:avLst/>
        </a:prstGeom>
        <a:solidFill>
          <a:srgbClr val="FFFFCC"/>
        </a:solidFill>
        <a:ln w="285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b="1">
              <a:solidFill>
                <a:sysClr val="windowText" lastClr="000000"/>
              </a:solidFill>
              <a:latin typeface="+mn-ea"/>
              <a:ea typeface="+mn-ea"/>
            </a:rPr>
            <a:t>※</a:t>
          </a:r>
          <a:r>
            <a:rPr kumimoji="1" lang="ja-JP" altLang="en-US" sz="1200" b="1">
              <a:solidFill>
                <a:sysClr val="windowText" lastClr="000000"/>
              </a:solidFill>
              <a:latin typeface="+mn-ea"/>
              <a:ea typeface="+mn-ea"/>
            </a:rPr>
            <a:t>このファイルは、</a:t>
          </a:r>
          <a:r>
            <a:rPr kumimoji="1" lang="en-US" altLang="ja-JP" sz="1200" b="1">
              <a:solidFill>
                <a:sysClr val="windowText" lastClr="000000"/>
              </a:solidFill>
              <a:latin typeface="+mn-ea"/>
              <a:ea typeface="+mn-ea"/>
            </a:rPr>
            <a:t>Excel2019</a:t>
          </a:r>
          <a:r>
            <a:rPr kumimoji="1" lang="ja-JP" altLang="en-US" sz="1200" b="1">
              <a:solidFill>
                <a:sysClr val="windowText" lastClr="000000"/>
              </a:solidFill>
              <a:latin typeface="+mn-ea"/>
              <a:ea typeface="+mn-ea"/>
            </a:rPr>
            <a:t>で作成しています。</a:t>
          </a:r>
        </a:p>
      </xdr:txBody>
    </xdr:sp>
    <xdr:clientData/>
  </xdr:twoCellAnchor>
  <xdr:twoCellAnchor>
    <xdr:from>
      <xdr:col>92</xdr:col>
      <xdr:colOff>148166</xdr:colOff>
      <xdr:row>5</xdr:row>
      <xdr:rowOff>0</xdr:rowOff>
    </xdr:from>
    <xdr:to>
      <xdr:col>99</xdr:col>
      <xdr:colOff>645584</xdr:colOff>
      <xdr:row>6</xdr:row>
      <xdr:rowOff>0</xdr:rowOff>
    </xdr:to>
    <xdr:sp macro="" textlink="">
      <xdr:nvSpPr>
        <xdr:cNvPr id="12" name="テキスト ボックス 11">
          <a:extLst>
            <a:ext uri="{FF2B5EF4-FFF2-40B4-BE49-F238E27FC236}">
              <a16:creationId xmlns:a16="http://schemas.microsoft.com/office/drawing/2014/main" id="{00000000-0008-0000-0100-00000C000000}"/>
            </a:ext>
          </a:extLst>
        </xdr:cNvPr>
        <xdr:cNvSpPr txBox="1"/>
      </xdr:nvSpPr>
      <xdr:spPr>
        <a:xfrm>
          <a:off x="13687425" y="1463675"/>
          <a:ext cx="0" cy="390526"/>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識別番号を記載してください（空白の場合、セルが赤色になります。）。</a:t>
          </a:r>
        </a:p>
      </xdr:txBody>
    </xdr:sp>
    <xdr:clientData/>
  </xdr:twoCellAnchor>
  <xdr:twoCellAnchor>
    <xdr:from>
      <xdr:col>88</xdr:col>
      <xdr:colOff>0</xdr:colOff>
      <xdr:row>163</xdr:row>
      <xdr:rowOff>0</xdr:rowOff>
    </xdr:from>
    <xdr:to>
      <xdr:col>95</xdr:col>
      <xdr:colOff>458442</xdr:colOff>
      <xdr:row>166</xdr:row>
      <xdr:rowOff>0</xdr:rowOff>
    </xdr:to>
    <xdr:sp macro="" textlink="">
      <xdr:nvSpPr>
        <xdr:cNvPr id="13" name="テキスト ボックス 12">
          <a:extLst>
            <a:ext uri="{FF2B5EF4-FFF2-40B4-BE49-F238E27FC236}">
              <a16:creationId xmlns:a16="http://schemas.microsoft.com/office/drawing/2014/main" id="{00000000-0008-0000-0100-00000D000000}"/>
            </a:ext>
          </a:extLst>
        </xdr:cNvPr>
        <xdr:cNvSpPr txBox="1"/>
      </xdr:nvSpPr>
      <xdr:spPr>
        <a:xfrm>
          <a:off x="13687425" y="31927800"/>
          <a:ext cx="0" cy="666749"/>
        </a:xfrm>
        <a:prstGeom prst="rect">
          <a:avLst/>
        </a:prstGeom>
        <a:solidFill>
          <a:schemeClr val="lt1"/>
        </a:solidFill>
        <a:ln w="9525" cmpd="sng">
          <a:solidFill>
            <a:schemeClr val="accent5"/>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chemeClr val="accent5"/>
              </a:solidFill>
              <a:latin typeface="+mn-ea"/>
              <a:ea typeface="+mn-ea"/>
            </a:rPr>
            <a:t>【CO2</a:t>
          </a:r>
          <a:r>
            <a:rPr kumimoji="1" lang="ja-JP" altLang="en-US" sz="1050">
              <a:solidFill>
                <a:schemeClr val="accent5"/>
              </a:solidFill>
              <a:latin typeface="+mn-ea"/>
              <a:ea typeface="+mn-ea"/>
            </a:rPr>
            <a:t>削減効果・算定根拠</a:t>
          </a:r>
          <a:r>
            <a:rPr kumimoji="1" lang="en-US" altLang="ja-JP" sz="1050">
              <a:solidFill>
                <a:schemeClr val="accent5"/>
              </a:solidFill>
              <a:latin typeface="+mn-ea"/>
              <a:ea typeface="+mn-ea"/>
            </a:rPr>
            <a:t>】</a:t>
          </a:r>
          <a:r>
            <a:rPr kumimoji="1" lang="ja-JP" altLang="en-US" sz="1050">
              <a:solidFill>
                <a:schemeClr val="accent5"/>
              </a:solidFill>
              <a:latin typeface="+mn-ea"/>
              <a:ea typeface="+mn-ea"/>
            </a:rPr>
            <a:t>補助対象経費</a:t>
          </a:r>
          <a:r>
            <a:rPr kumimoji="1" lang="en-US" altLang="ja-JP" sz="1050">
              <a:solidFill>
                <a:schemeClr val="accent5"/>
              </a:solidFill>
              <a:latin typeface="+mn-ea"/>
              <a:ea typeface="+mn-ea"/>
            </a:rPr>
            <a:t>(H)</a:t>
          </a:r>
          <a:r>
            <a:rPr kumimoji="1" lang="ja-JP" altLang="en-US" sz="1050">
              <a:solidFill>
                <a:schemeClr val="accent5"/>
              </a:solidFill>
              <a:latin typeface="+mn-ea"/>
              <a:ea typeface="+mn-ea"/>
            </a:rPr>
            <a:t>を</a:t>
          </a:r>
          <a:r>
            <a:rPr kumimoji="1" lang="en-US" altLang="ja-JP" sz="1050">
              <a:solidFill>
                <a:schemeClr val="accent5"/>
              </a:solidFill>
              <a:latin typeface="+mn-ea"/>
              <a:ea typeface="+mn-ea"/>
            </a:rPr>
            <a:t>÷1.1</a:t>
          </a:r>
          <a:r>
            <a:rPr kumimoji="1" lang="ja-JP" altLang="en-US" sz="1050">
              <a:solidFill>
                <a:schemeClr val="accent5"/>
              </a:solidFill>
              <a:latin typeface="+mn-ea"/>
              <a:ea typeface="+mn-ea"/>
            </a:rPr>
            <a:t>する。</a:t>
          </a:r>
          <a:endParaRPr kumimoji="1" lang="en-US" altLang="ja-JP" sz="1050">
            <a:solidFill>
              <a:schemeClr val="accent5"/>
            </a:solidFill>
            <a:latin typeface="+mn-ea"/>
            <a:ea typeface="+mn-ea"/>
          </a:endParaRPr>
        </a:p>
        <a:p>
          <a:r>
            <a:rPr kumimoji="1" lang="en-US" altLang="ja-JP" sz="1050">
              <a:solidFill>
                <a:schemeClr val="accent5"/>
              </a:solidFill>
              <a:latin typeface="+mn-ea"/>
              <a:ea typeface="+mn-ea"/>
            </a:rPr>
            <a:t>RoundDown(BJ158/1.1,0)</a:t>
          </a:r>
          <a:endParaRPr kumimoji="1" lang="ja-JP" altLang="en-US" sz="1100">
            <a:solidFill>
              <a:schemeClr val="accent5"/>
            </a:solidFill>
          </a:endParaRPr>
        </a:p>
      </xdr:txBody>
    </xdr:sp>
    <xdr:clientData/>
  </xdr:twoCellAnchor>
  <xdr:twoCellAnchor>
    <xdr:from>
      <xdr:col>96</xdr:col>
      <xdr:colOff>628651</xdr:colOff>
      <xdr:row>5</xdr:row>
      <xdr:rowOff>0</xdr:rowOff>
    </xdr:from>
    <xdr:to>
      <xdr:col>102</xdr:col>
      <xdr:colOff>571500</xdr:colOff>
      <xdr:row>11</xdr:row>
      <xdr:rowOff>190501</xdr:rowOff>
    </xdr:to>
    <xdr:sp macro="" textlink="">
      <xdr:nvSpPr>
        <xdr:cNvPr id="14" name="テキスト ボックス 13">
          <a:extLst>
            <a:ext uri="{FF2B5EF4-FFF2-40B4-BE49-F238E27FC236}">
              <a16:creationId xmlns:a16="http://schemas.microsoft.com/office/drawing/2014/main" id="{00000000-0008-0000-0100-00000E000000}"/>
            </a:ext>
          </a:extLst>
        </xdr:cNvPr>
        <xdr:cNvSpPr txBox="1"/>
      </xdr:nvSpPr>
      <xdr:spPr>
        <a:xfrm>
          <a:off x="13687425" y="1400176"/>
          <a:ext cx="0" cy="1924050"/>
        </a:xfrm>
        <a:prstGeom prst="rect">
          <a:avLst/>
        </a:prstGeom>
        <a:solidFill>
          <a:schemeClr val="bg1"/>
        </a:solidFill>
        <a:ln w="9525" cmpd="sng">
          <a:solidFill>
            <a:schemeClr val="accent5"/>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b="1" u="sng">
              <a:solidFill>
                <a:sysClr val="windowText" lastClr="000000"/>
              </a:solidFill>
            </a:rPr>
            <a:t>【R3</a:t>
          </a:r>
          <a:r>
            <a:rPr kumimoji="1" lang="ja-JP" altLang="en-US" sz="1050" b="1" u="sng">
              <a:solidFill>
                <a:sysClr val="windowText" lastClr="000000"/>
              </a:solidFill>
            </a:rPr>
            <a:t>補正との変更点</a:t>
          </a:r>
          <a:r>
            <a:rPr kumimoji="1" lang="en-US" altLang="ja-JP" sz="1050" b="1" u="sng">
              <a:solidFill>
                <a:sysClr val="windowText" lastClr="000000"/>
              </a:solidFill>
            </a:rPr>
            <a:t>】</a:t>
          </a:r>
        </a:p>
        <a:p>
          <a:r>
            <a:rPr kumimoji="1" lang="ja-JP" altLang="en-US" sz="1050">
              <a:solidFill>
                <a:sysClr val="windowText" lastClr="000000"/>
              </a:solidFill>
            </a:rPr>
            <a:t>　</a:t>
          </a:r>
          <a:r>
            <a:rPr kumimoji="1" lang="en-US" altLang="ja-JP" sz="1050">
              <a:solidFill>
                <a:sysClr val="windowText" lastClr="000000"/>
              </a:solidFill>
            </a:rPr>
            <a:t>01 </a:t>
          </a:r>
          <a:r>
            <a:rPr kumimoji="1" lang="ja-JP" altLang="en-US" sz="1050">
              <a:solidFill>
                <a:sysClr val="windowText" lastClr="000000"/>
              </a:solidFill>
            </a:rPr>
            <a:t>  事業実施団体の所在地を追加</a:t>
          </a:r>
          <a:endParaRPr kumimoji="1" lang="en-US" altLang="ja-JP" sz="1050">
            <a:solidFill>
              <a:sysClr val="windowText" lastClr="000000"/>
            </a:solidFill>
          </a:endParaRPr>
        </a:p>
        <a:p>
          <a:r>
            <a:rPr kumimoji="1" lang="ja-JP" altLang="en-US" sz="1050">
              <a:solidFill>
                <a:sysClr val="windowText" lastClr="000000"/>
              </a:solidFill>
            </a:rPr>
            <a:t>　</a:t>
          </a:r>
          <a:r>
            <a:rPr kumimoji="1" lang="en-US" altLang="ja-JP" sz="1050">
              <a:solidFill>
                <a:sysClr val="windowText" lastClr="000000"/>
              </a:solidFill>
            </a:rPr>
            <a:t>02</a:t>
          </a:r>
          <a:r>
            <a:rPr kumimoji="1" lang="ja-JP" altLang="en-US" sz="1050">
              <a:solidFill>
                <a:sysClr val="windowText" lastClr="000000"/>
              </a:solidFill>
            </a:rPr>
            <a:t>  説明書きに、団体名に余白不要と記載。</a:t>
          </a:r>
          <a:endParaRPr kumimoji="1" lang="en-US" altLang="ja-JP" sz="1050">
            <a:solidFill>
              <a:sysClr val="windowText" lastClr="000000"/>
            </a:solidFill>
          </a:endParaRPr>
        </a:p>
        <a:p>
          <a:r>
            <a:rPr kumimoji="1" lang="ja-JP" altLang="en-US" sz="1050">
              <a:solidFill>
                <a:sysClr val="windowText" lastClr="000000"/>
              </a:solidFill>
            </a:rPr>
            <a:t>　</a:t>
          </a:r>
          <a:r>
            <a:rPr kumimoji="1" lang="en-US" altLang="ja-JP" sz="1050">
              <a:solidFill>
                <a:sysClr val="windowText" lastClr="000000"/>
              </a:solidFill>
            </a:rPr>
            <a:t>03</a:t>
          </a:r>
          <a:r>
            <a:rPr kumimoji="1" lang="ja-JP" altLang="en-US" sz="1050">
              <a:solidFill>
                <a:sysClr val="windowText" lastClr="000000"/>
              </a:solidFill>
            </a:rPr>
            <a:t>  竣工年月を西暦のみに限定</a:t>
          </a:r>
          <a:endParaRPr kumimoji="1" lang="en-US" altLang="ja-JP" sz="1050">
            <a:solidFill>
              <a:sysClr val="windowText" lastClr="000000"/>
            </a:solidFill>
          </a:endParaRPr>
        </a:p>
        <a:p>
          <a:r>
            <a:rPr kumimoji="1" lang="ja-JP" altLang="en-US" sz="1050">
              <a:solidFill>
                <a:sysClr val="windowText" lastClr="000000"/>
              </a:solidFill>
            </a:rPr>
            <a:t>　</a:t>
          </a:r>
          <a:r>
            <a:rPr kumimoji="1" lang="en-US" altLang="ja-JP" sz="1050">
              <a:solidFill>
                <a:sysClr val="windowText" lastClr="000000"/>
              </a:solidFill>
            </a:rPr>
            <a:t>04</a:t>
          </a:r>
          <a:r>
            <a:rPr kumimoji="1" lang="ja-JP" altLang="en-US" sz="1050">
              <a:solidFill>
                <a:sysClr val="windowText" lastClr="000000"/>
              </a:solidFill>
            </a:rPr>
            <a:t>  </a:t>
          </a:r>
          <a:r>
            <a:rPr kumimoji="1" lang="en-US" altLang="ja-JP" sz="1050">
              <a:solidFill>
                <a:sysClr val="windowText" lastClr="000000"/>
              </a:solidFill>
            </a:rPr>
            <a:t>&lt;1.</a:t>
          </a:r>
          <a:r>
            <a:rPr kumimoji="1" lang="ja-JP" altLang="en-US" sz="1050">
              <a:solidFill>
                <a:sysClr val="windowText" lastClr="000000"/>
              </a:solidFill>
            </a:rPr>
            <a:t>各年度の総事業費及び補助金所要額</a:t>
          </a:r>
          <a:r>
            <a:rPr kumimoji="1" lang="en-US" altLang="ja-JP" sz="1050">
              <a:solidFill>
                <a:sysClr val="windowText" lastClr="000000"/>
              </a:solidFill>
            </a:rPr>
            <a:t>&gt;</a:t>
          </a:r>
          <a:r>
            <a:rPr kumimoji="1" lang="ja-JP" altLang="en-US" sz="1050">
              <a:solidFill>
                <a:sysClr val="windowText" lastClr="000000"/>
              </a:solidFill>
            </a:rPr>
            <a:t>を千円表示から　　　</a:t>
          </a:r>
          <a:endParaRPr kumimoji="1" lang="en-US" altLang="ja-JP" sz="1050">
            <a:solidFill>
              <a:sysClr val="windowText" lastClr="000000"/>
            </a:solidFill>
          </a:endParaRPr>
        </a:p>
        <a:p>
          <a:r>
            <a:rPr kumimoji="1" lang="ja-JP" altLang="en-US" sz="1050">
              <a:solidFill>
                <a:sysClr val="windowText" lastClr="000000"/>
              </a:solidFill>
            </a:rPr>
            <a:t>　　円表示に変更</a:t>
          </a:r>
          <a:endParaRPr kumimoji="1" lang="en-US" altLang="ja-JP" sz="1050">
            <a:solidFill>
              <a:sysClr val="windowText" lastClr="000000"/>
            </a:solidFill>
          </a:endParaRPr>
        </a:p>
        <a:p>
          <a:r>
            <a:rPr kumimoji="1" lang="ja-JP" altLang="en-US" sz="1050">
              <a:solidFill>
                <a:sysClr val="windowText" lastClr="000000"/>
              </a:solidFill>
            </a:rPr>
            <a:t>　</a:t>
          </a:r>
          <a:r>
            <a:rPr kumimoji="1" lang="en-US" altLang="ja-JP" sz="1050">
              <a:solidFill>
                <a:sysClr val="windowText" lastClr="000000"/>
              </a:solidFill>
            </a:rPr>
            <a:t>05</a:t>
          </a:r>
          <a:r>
            <a:rPr kumimoji="1" lang="ja-JP" altLang="en-US" sz="1050">
              <a:solidFill>
                <a:sysClr val="windowText" lastClr="000000"/>
              </a:solidFill>
            </a:rPr>
            <a:t>  責任者・担当者を</a:t>
          </a:r>
          <a:r>
            <a:rPr kumimoji="1" lang="en-US" altLang="ja-JP" sz="1050">
              <a:solidFill>
                <a:sysClr val="windowText" lastClr="000000"/>
              </a:solidFill>
            </a:rPr>
            <a:t>A-1</a:t>
          </a:r>
          <a:r>
            <a:rPr kumimoji="1" lang="ja-JP" altLang="en-US" sz="1050">
              <a:solidFill>
                <a:sysClr val="windowText" lastClr="000000"/>
              </a:solidFill>
            </a:rPr>
            <a:t>申請書と同一にするように記載した。</a:t>
          </a:r>
          <a:endParaRPr kumimoji="1" lang="en-US" altLang="ja-JP" sz="1050">
            <a:solidFill>
              <a:sysClr val="windowText" lastClr="000000"/>
            </a:solidFill>
          </a:endParaRPr>
        </a:p>
        <a:p>
          <a:r>
            <a:rPr kumimoji="1" lang="ja-JP" altLang="en-US" sz="1050">
              <a:solidFill>
                <a:sysClr val="windowText" lastClr="000000"/>
              </a:solidFill>
            </a:rPr>
            <a:t>　　　　</a:t>
          </a:r>
          <a:endParaRPr kumimoji="1" lang="en-US" altLang="ja-JP" sz="1050">
            <a:solidFill>
              <a:sysClr val="windowText" lastClr="000000"/>
            </a:solidFill>
          </a:endParaRPr>
        </a:p>
        <a:p>
          <a:endParaRPr kumimoji="1" lang="ja-JP" altLang="en-US" sz="1050">
            <a:solidFill>
              <a:sysClr val="windowText" lastClr="000000"/>
            </a:solidFill>
          </a:endParaRPr>
        </a:p>
      </xdr:txBody>
    </xdr:sp>
    <xdr:clientData/>
  </xdr:twoCellAnchor>
  <xdr:twoCellAnchor>
    <xdr:from>
      <xdr:col>88</xdr:col>
      <xdr:colOff>304800</xdr:colOff>
      <xdr:row>7</xdr:row>
      <xdr:rowOff>28573</xdr:rowOff>
    </xdr:from>
    <xdr:to>
      <xdr:col>96</xdr:col>
      <xdr:colOff>495300</xdr:colOff>
      <xdr:row>23</xdr:row>
      <xdr:rowOff>0</xdr:rowOff>
    </xdr:to>
    <xdr:sp macro="" textlink="">
      <xdr:nvSpPr>
        <xdr:cNvPr id="15" name="テキスト ボックス 14">
          <a:extLst>
            <a:ext uri="{FF2B5EF4-FFF2-40B4-BE49-F238E27FC236}">
              <a16:creationId xmlns:a16="http://schemas.microsoft.com/office/drawing/2014/main" id="{00000000-0008-0000-0100-00000F000000}"/>
            </a:ext>
          </a:extLst>
        </xdr:cNvPr>
        <xdr:cNvSpPr txBox="1"/>
      </xdr:nvSpPr>
      <xdr:spPr>
        <a:xfrm>
          <a:off x="13687425" y="2314573"/>
          <a:ext cx="0" cy="5181601"/>
        </a:xfrm>
        <a:prstGeom prst="rect">
          <a:avLst/>
        </a:prstGeom>
        <a:solidFill>
          <a:schemeClr val="bg1"/>
        </a:solidFill>
        <a:ln w="9525" cmpd="sng">
          <a:solidFill>
            <a:schemeClr val="accent5"/>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b="1" u="sng">
              <a:solidFill>
                <a:schemeClr val="accent5"/>
              </a:solidFill>
            </a:rPr>
            <a:t>【</a:t>
          </a:r>
          <a:r>
            <a:rPr kumimoji="1" lang="ja-JP" altLang="en-US" sz="1050" b="1" u="sng">
              <a:solidFill>
                <a:schemeClr val="accent5"/>
              </a:solidFill>
            </a:rPr>
            <a:t>完了実績報告用を作成する際の注意</a:t>
          </a:r>
          <a:r>
            <a:rPr kumimoji="1" lang="en-US" altLang="ja-JP" sz="1050" b="1" u="sng">
              <a:solidFill>
                <a:schemeClr val="accent5"/>
              </a:solidFill>
            </a:rPr>
            <a:t>】</a:t>
          </a:r>
        </a:p>
        <a:p>
          <a:r>
            <a:rPr kumimoji="1" lang="ja-JP" altLang="en-US" sz="1050">
              <a:solidFill>
                <a:schemeClr val="accent5"/>
              </a:solidFill>
            </a:rPr>
            <a:t>　</a:t>
          </a:r>
          <a:r>
            <a:rPr kumimoji="1" lang="en-US" altLang="ja-JP" sz="1050">
              <a:solidFill>
                <a:schemeClr val="accent5"/>
              </a:solidFill>
            </a:rPr>
            <a:t>01 </a:t>
          </a:r>
          <a:r>
            <a:rPr kumimoji="1" lang="ja-JP" altLang="en-US" sz="1050">
              <a:solidFill>
                <a:schemeClr val="accent5"/>
              </a:solidFill>
            </a:rPr>
            <a:t>トップを「</a:t>
          </a:r>
          <a:r>
            <a:rPr kumimoji="1" lang="en-US" altLang="ja-JP" sz="1050">
              <a:solidFill>
                <a:schemeClr val="accent5"/>
              </a:solidFill>
            </a:rPr>
            <a:t>【</a:t>
          </a:r>
          <a:r>
            <a:rPr kumimoji="1" lang="ja-JP" altLang="en-US" sz="1050">
              <a:solidFill>
                <a:schemeClr val="accent5"/>
              </a:solidFill>
            </a:rPr>
            <a:t>完了実績報告用</a:t>
          </a:r>
          <a:r>
            <a:rPr kumimoji="1" lang="en-US" altLang="ja-JP" sz="1050">
              <a:solidFill>
                <a:schemeClr val="accent5"/>
              </a:solidFill>
            </a:rPr>
            <a:t>】</a:t>
          </a:r>
          <a:r>
            <a:rPr kumimoji="1" lang="ja-JP" altLang="en-US" sz="1050">
              <a:solidFill>
                <a:schemeClr val="accent5"/>
              </a:solidFill>
            </a:rPr>
            <a:t>」に変更する。</a:t>
          </a:r>
          <a:endParaRPr kumimoji="1" lang="en-US" altLang="ja-JP" sz="1050">
            <a:solidFill>
              <a:schemeClr val="accent5"/>
            </a:solidFill>
          </a:endParaRPr>
        </a:p>
        <a:p>
          <a:r>
            <a:rPr kumimoji="1" lang="en-US" altLang="ja-JP" sz="1050">
              <a:solidFill>
                <a:schemeClr val="accent5"/>
              </a:solidFill>
            </a:rPr>
            <a:t>          </a:t>
          </a:r>
          <a:r>
            <a:rPr kumimoji="1" lang="ja-JP" altLang="en-US" sz="1050">
              <a:solidFill>
                <a:schemeClr val="accent5"/>
              </a:solidFill>
            </a:rPr>
            <a:t>ファイル名を以下のようにする。</a:t>
          </a:r>
          <a:endParaRPr kumimoji="1" lang="en-US" altLang="ja-JP" sz="1050">
            <a:solidFill>
              <a:schemeClr val="accent5"/>
            </a:solidFill>
          </a:endParaRPr>
        </a:p>
        <a:p>
          <a:r>
            <a:rPr kumimoji="1" lang="en-US" altLang="ja-JP" sz="1050">
              <a:solidFill>
                <a:schemeClr val="accent5"/>
              </a:solidFill>
            </a:rPr>
            <a:t>            </a:t>
          </a:r>
          <a:r>
            <a:rPr kumimoji="1" lang="ja-JP" altLang="en-US" sz="1050">
              <a:solidFill>
                <a:schemeClr val="accent5"/>
              </a:solidFill>
            </a:rPr>
            <a:t>「</a:t>
          </a:r>
          <a:r>
            <a:rPr kumimoji="1" lang="en-US" altLang="ja-JP" sz="1050">
              <a:solidFill>
                <a:schemeClr val="accent5"/>
              </a:solidFill>
            </a:rPr>
            <a:t> B-1</a:t>
          </a:r>
          <a:r>
            <a:rPr kumimoji="1" lang="ja-JP" altLang="en-US" sz="1050">
              <a:solidFill>
                <a:schemeClr val="accent5"/>
              </a:solidFill>
            </a:rPr>
            <a:t>実施報告書・</a:t>
          </a:r>
          <a:r>
            <a:rPr kumimoji="1" lang="en-US" altLang="ja-JP" sz="1050">
              <a:solidFill>
                <a:schemeClr val="accent5"/>
              </a:solidFill>
            </a:rPr>
            <a:t>C0-1</a:t>
          </a:r>
          <a:r>
            <a:rPr kumimoji="1" lang="ja-JP" altLang="en-US" sz="1050">
              <a:solidFill>
                <a:schemeClr val="accent5"/>
              </a:solidFill>
            </a:rPr>
            <a:t>精算調書・</a:t>
          </a:r>
          <a:r>
            <a:rPr kumimoji="1" lang="en-US" altLang="ja-JP" sz="1050">
              <a:solidFill>
                <a:schemeClr val="accent5"/>
              </a:solidFill>
            </a:rPr>
            <a:t>C0-2</a:t>
          </a:r>
          <a:r>
            <a:rPr kumimoji="1" lang="ja-JP" altLang="en-US" sz="1050">
              <a:solidFill>
                <a:schemeClr val="accent5"/>
              </a:solidFill>
            </a:rPr>
            <a:t>経費内訳表</a:t>
          </a:r>
          <a:r>
            <a:rPr kumimoji="1" lang="en-US" altLang="ja-JP" sz="1050">
              <a:solidFill>
                <a:schemeClr val="accent5"/>
              </a:solidFill>
            </a:rPr>
            <a:t>【</a:t>
          </a:r>
          <a:r>
            <a:rPr kumimoji="1" lang="ja-JP" altLang="en-US" sz="1050">
              <a:solidFill>
                <a:schemeClr val="accent5"/>
              </a:solidFill>
            </a:rPr>
            <a:t>〇〇〇〇</a:t>
          </a:r>
          <a:r>
            <a:rPr kumimoji="1" lang="en-US" altLang="ja-JP" sz="1050">
              <a:solidFill>
                <a:schemeClr val="accent5"/>
              </a:solidFill>
            </a:rPr>
            <a:t>】【</a:t>
          </a:r>
          <a:r>
            <a:rPr kumimoji="1" lang="ja-JP" altLang="en-US" sz="1050">
              <a:solidFill>
                <a:schemeClr val="accent5"/>
              </a:solidFill>
            </a:rPr>
            <a:t>完了実績報告用</a:t>
          </a:r>
          <a:r>
            <a:rPr kumimoji="1" lang="en-US" altLang="ja-JP" sz="1050">
              <a:solidFill>
                <a:schemeClr val="accent5"/>
              </a:solidFill>
            </a:rPr>
            <a:t>】</a:t>
          </a:r>
        </a:p>
        <a:p>
          <a:r>
            <a:rPr kumimoji="1" lang="ja-JP" altLang="en-US" sz="1050">
              <a:solidFill>
                <a:schemeClr val="accent5"/>
              </a:solidFill>
            </a:rPr>
            <a:t>　　（１年目）」</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02</a:t>
          </a:r>
          <a:r>
            <a:rPr kumimoji="1" lang="ja-JP" altLang="en-US" sz="1050">
              <a:solidFill>
                <a:schemeClr val="accent5"/>
              </a:solidFill>
            </a:rPr>
            <a:t> 識別番号の欄をコピー貼り付けする。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03</a:t>
          </a:r>
          <a:r>
            <a:rPr kumimoji="1" lang="ja-JP" altLang="en-US" sz="1050">
              <a:solidFill>
                <a:schemeClr val="accent5"/>
              </a:solidFill>
            </a:rPr>
            <a:t> シートタブを変更する。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B-1</a:t>
          </a:r>
          <a:r>
            <a:rPr kumimoji="1" lang="ja-JP" altLang="en-US" sz="1050">
              <a:solidFill>
                <a:schemeClr val="accent5"/>
              </a:solidFill>
            </a:rPr>
            <a:t>実施報告書、</a:t>
          </a:r>
          <a:r>
            <a:rPr kumimoji="1" lang="en-US" altLang="ja-JP" sz="1050">
              <a:solidFill>
                <a:schemeClr val="accent5"/>
              </a:solidFill>
            </a:rPr>
            <a:t>C0-1</a:t>
          </a:r>
          <a:r>
            <a:rPr kumimoji="1" lang="ja-JP" altLang="en-US" sz="1050">
              <a:solidFill>
                <a:schemeClr val="accent5"/>
              </a:solidFill>
            </a:rPr>
            <a:t>経費所要額精算調書（〇年目）、</a:t>
          </a:r>
          <a:r>
            <a:rPr kumimoji="1" lang="en-US" altLang="ja-JP" sz="1050">
              <a:solidFill>
                <a:schemeClr val="accent5"/>
              </a:solidFill>
            </a:rPr>
            <a:t>C0-2</a:t>
          </a:r>
          <a:r>
            <a:rPr kumimoji="1" lang="ja-JP" altLang="en-US" sz="1050">
              <a:solidFill>
                <a:schemeClr val="accent5"/>
              </a:solidFill>
            </a:rPr>
            <a:t>経費内訳表（〇年目）など</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04</a:t>
          </a:r>
          <a:r>
            <a:rPr kumimoji="1" lang="ja-JP" altLang="en-US" sz="1050">
              <a:solidFill>
                <a:schemeClr val="accent5"/>
              </a:solidFill>
            </a:rPr>
            <a:t>  </a:t>
          </a:r>
          <a:r>
            <a:rPr kumimoji="1" lang="en-US" altLang="ja-JP" sz="1050">
              <a:solidFill>
                <a:schemeClr val="accent5"/>
              </a:solidFill>
            </a:rPr>
            <a:t>&lt;1.</a:t>
          </a:r>
          <a:r>
            <a:rPr kumimoji="1" lang="ja-JP" altLang="en-US" sz="1050">
              <a:solidFill>
                <a:schemeClr val="accent5"/>
              </a:solidFill>
            </a:rPr>
            <a:t>交付決定通知等の内容</a:t>
          </a:r>
          <a:r>
            <a:rPr kumimoji="1" lang="en-US" altLang="ja-JP" sz="1050">
              <a:solidFill>
                <a:schemeClr val="accent5"/>
              </a:solidFill>
            </a:rPr>
            <a:t>&gt;</a:t>
          </a:r>
          <a:r>
            <a:rPr kumimoji="1" lang="ja-JP" altLang="en-US" sz="1050">
              <a:solidFill>
                <a:schemeClr val="accent5"/>
              </a:solidFill>
            </a:rPr>
            <a:t>を再表示する。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05</a:t>
          </a:r>
          <a:r>
            <a:rPr kumimoji="1" lang="ja-JP" altLang="en-US" sz="1050">
              <a:solidFill>
                <a:schemeClr val="accent5"/>
              </a:solidFill>
            </a:rPr>
            <a:t> 経費所要額精算調書の①</a:t>
          </a:r>
          <a:r>
            <a:rPr kumimoji="1" lang="en-US" altLang="ja-JP" sz="1050">
              <a:solidFill>
                <a:schemeClr val="accent5"/>
              </a:solidFill>
            </a:rPr>
            <a:t>(5)</a:t>
          </a:r>
          <a:r>
            <a:rPr kumimoji="1" lang="ja-JP" altLang="en-US" sz="1050">
              <a:solidFill>
                <a:schemeClr val="accent5"/>
              </a:solidFill>
            </a:rPr>
            <a:t>基準額欄の説明を変更、②説明書きの変更</a:t>
          </a:r>
          <a:r>
            <a:rPr kumimoji="1" lang="ja-JP" altLang="en-US" sz="1050">
              <a:solidFill>
                <a:srgbClr val="FF0000"/>
              </a:solidFill>
            </a:rPr>
            <a:t>→不要</a:t>
          </a:r>
          <a:endParaRPr kumimoji="1" lang="en-US" altLang="ja-JP" sz="1050">
            <a:solidFill>
              <a:srgbClr val="FF0000"/>
            </a:solidFill>
          </a:endParaRPr>
        </a:p>
        <a:p>
          <a:r>
            <a:rPr kumimoji="1" lang="ja-JP" altLang="en-US" sz="1050">
              <a:solidFill>
                <a:schemeClr val="accent5"/>
              </a:solidFill>
            </a:rPr>
            <a:t>　</a:t>
          </a:r>
          <a:r>
            <a:rPr kumimoji="1" lang="en-US" altLang="ja-JP" sz="1050">
              <a:solidFill>
                <a:schemeClr val="accent5"/>
              </a:solidFill>
            </a:rPr>
            <a:t>06</a:t>
          </a:r>
          <a:r>
            <a:rPr kumimoji="1" lang="ja-JP" altLang="en-US" sz="1050">
              <a:solidFill>
                <a:schemeClr val="accent5"/>
              </a:solidFill>
            </a:rPr>
            <a:t>  経費所要額精算調書の</a:t>
          </a:r>
          <a:r>
            <a:rPr kumimoji="1" lang="en-US" altLang="ja-JP" sz="1050">
              <a:solidFill>
                <a:schemeClr val="accent5"/>
              </a:solidFill>
            </a:rPr>
            <a:t>(9) </a:t>
          </a:r>
          <a:r>
            <a:rPr kumimoji="1" lang="ja-JP" altLang="en-US" sz="1050">
              <a:solidFill>
                <a:schemeClr val="accent5"/>
              </a:solidFill>
            </a:rPr>
            <a:t>補助金交付決定額、</a:t>
          </a:r>
          <a:r>
            <a:rPr kumimoji="1" lang="en-US" altLang="ja-JP" sz="1050">
              <a:solidFill>
                <a:schemeClr val="accent5"/>
              </a:solidFill>
            </a:rPr>
            <a:t>(10) </a:t>
          </a:r>
          <a:r>
            <a:rPr kumimoji="1" lang="ja-JP" altLang="en-US" sz="1050">
              <a:solidFill>
                <a:schemeClr val="accent5"/>
              </a:solidFill>
            </a:rPr>
            <a:t>過不足額を再表示する。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07</a:t>
          </a:r>
          <a:r>
            <a:rPr kumimoji="1" lang="ja-JP" altLang="en-US" sz="1050">
              <a:solidFill>
                <a:schemeClr val="accent5"/>
              </a:solidFill>
            </a:rPr>
            <a:t>  経費所要額精算調書の「振込手数料」欄を再表示する。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08</a:t>
          </a:r>
          <a:r>
            <a:rPr kumimoji="1" lang="ja-JP" altLang="en-US" sz="1050">
              <a:solidFill>
                <a:schemeClr val="accent5"/>
              </a:solidFill>
            </a:rPr>
            <a:t> 本文について「する」「予定」を「した」に変更する。</a:t>
          </a:r>
          <a:r>
            <a:rPr kumimoji="1" lang="en-US" altLang="ja-JP" sz="1050">
              <a:solidFill>
                <a:schemeClr val="accent5"/>
              </a:solidFill>
            </a:rPr>
            <a:t>【</a:t>
          </a:r>
          <a:r>
            <a:rPr kumimoji="1" lang="ja-JP" altLang="en-US" sz="1050">
              <a:solidFill>
                <a:schemeClr val="accent5"/>
              </a:solidFill>
            </a:rPr>
            <a:t>検索機能を使用</a:t>
          </a:r>
          <a:r>
            <a:rPr kumimoji="1" lang="en-US" altLang="ja-JP" sz="1050">
              <a:solidFill>
                <a:schemeClr val="accent5"/>
              </a:solidFill>
            </a:rPr>
            <a:t>】</a:t>
          </a:r>
        </a:p>
        <a:p>
          <a:r>
            <a:rPr kumimoji="1" lang="ja-JP" altLang="en-US" sz="1050">
              <a:solidFill>
                <a:schemeClr val="accent5"/>
              </a:solidFill>
            </a:rPr>
            <a:t>　</a:t>
          </a:r>
          <a:r>
            <a:rPr kumimoji="1" lang="en-US" altLang="ja-JP" sz="1050">
              <a:solidFill>
                <a:schemeClr val="accent5"/>
              </a:solidFill>
            </a:rPr>
            <a:t>09</a:t>
          </a:r>
          <a:r>
            <a:rPr kumimoji="1" lang="ja-JP" altLang="en-US" sz="1050">
              <a:solidFill>
                <a:schemeClr val="accent5"/>
              </a:solidFill>
            </a:rPr>
            <a:t> 説明書きについて「する」「予定」を「した」に変更する。</a:t>
          </a:r>
          <a:r>
            <a:rPr kumimoji="1" lang="en-US" altLang="ja-JP" sz="1050">
              <a:solidFill>
                <a:schemeClr val="accent5"/>
              </a:solidFill>
            </a:rPr>
            <a:t>【</a:t>
          </a:r>
          <a:r>
            <a:rPr kumimoji="1" lang="ja-JP" altLang="en-US" sz="1050">
              <a:solidFill>
                <a:schemeClr val="accent5"/>
              </a:solidFill>
            </a:rPr>
            <a:t>手作業</a:t>
          </a:r>
          <a:r>
            <a:rPr kumimoji="1" lang="en-US" altLang="ja-JP" sz="1050">
              <a:solidFill>
                <a:schemeClr val="accent5"/>
              </a:solidFill>
            </a:rPr>
            <a:t>】</a:t>
          </a:r>
        </a:p>
        <a:p>
          <a:r>
            <a:rPr kumimoji="1" lang="ja-JP" altLang="en-US" sz="1050">
              <a:solidFill>
                <a:schemeClr val="accent5"/>
              </a:solidFill>
            </a:rPr>
            <a:t>　</a:t>
          </a:r>
          <a:r>
            <a:rPr kumimoji="1" lang="en-US" altLang="ja-JP" sz="1050">
              <a:solidFill>
                <a:schemeClr val="accent5"/>
              </a:solidFill>
            </a:rPr>
            <a:t>10</a:t>
          </a:r>
          <a:r>
            <a:rPr kumimoji="1" lang="ja-JP" altLang="en-US" sz="1050">
              <a:solidFill>
                <a:schemeClr val="accent5"/>
              </a:solidFill>
            </a:rPr>
            <a:t> ＜代表事業者の概要＞＜代表事業者の財務内容＞＜資金計画＞＜補助対象設</a:t>
          </a:r>
          <a:endParaRPr kumimoji="1" lang="en-US" altLang="ja-JP" sz="1050">
            <a:solidFill>
              <a:schemeClr val="accent5"/>
            </a:solidFill>
          </a:endParaRPr>
        </a:p>
        <a:p>
          <a:r>
            <a:rPr kumimoji="1" lang="ja-JP" altLang="en-US" sz="1050">
              <a:solidFill>
                <a:schemeClr val="accent5"/>
              </a:solidFill>
            </a:rPr>
            <a:t>　　備・工事等の発注先＞を非表示にして、番号を再附番 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11</a:t>
          </a:r>
          <a:r>
            <a:rPr kumimoji="1" lang="ja-JP" altLang="en-US" sz="1050">
              <a:solidFill>
                <a:schemeClr val="accent5"/>
              </a:solidFill>
            </a:rPr>
            <a:t> </a:t>
          </a:r>
          <a:r>
            <a:rPr kumimoji="1" lang="en-US" altLang="ja-JP" sz="1050">
              <a:solidFill>
                <a:schemeClr val="accent5"/>
              </a:solidFill>
            </a:rPr>
            <a:t>&lt;1.</a:t>
          </a:r>
          <a:r>
            <a:rPr kumimoji="1" lang="ja-JP" altLang="en-US" sz="1050">
              <a:solidFill>
                <a:schemeClr val="accent5"/>
              </a:solidFill>
            </a:rPr>
            <a:t>各年度の総事業費及び補助金所要額</a:t>
          </a:r>
          <a:r>
            <a:rPr kumimoji="1" lang="en-US" altLang="ja-JP" sz="1050">
              <a:solidFill>
                <a:schemeClr val="accent5"/>
              </a:solidFill>
            </a:rPr>
            <a:t>&gt;</a:t>
          </a:r>
          <a:r>
            <a:rPr kumimoji="1" lang="ja-JP" altLang="en-US" sz="1050">
              <a:solidFill>
                <a:schemeClr val="accent5"/>
              </a:solidFill>
            </a:rPr>
            <a:t>に</a:t>
          </a:r>
          <a:r>
            <a:rPr kumimoji="1" lang="en-US" altLang="ja-JP" sz="1050">
              <a:solidFill>
                <a:schemeClr val="accent5"/>
              </a:solidFill>
            </a:rPr>
            <a:t>CO2</a:t>
          </a:r>
          <a:r>
            <a:rPr kumimoji="1" lang="ja-JP" altLang="en-US" sz="1050">
              <a:solidFill>
                <a:schemeClr val="accent5"/>
              </a:solidFill>
            </a:rPr>
            <a:t>削減量と</a:t>
          </a:r>
          <a:r>
            <a:rPr kumimoji="1" lang="en-US" altLang="ja-JP" sz="1050">
              <a:solidFill>
                <a:schemeClr val="accent5"/>
              </a:solidFill>
            </a:rPr>
            <a:t>CO2</a:t>
          </a:r>
          <a:r>
            <a:rPr kumimoji="1" lang="ja-JP" altLang="en-US" sz="1050">
              <a:solidFill>
                <a:schemeClr val="accent5"/>
              </a:solidFill>
            </a:rPr>
            <a:t>削減コストを挿入する。</a:t>
          </a:r>
          <a:endParaRPr kumimoji="1" lang="en-US" altLang="ja-JP" sz="1050">
            <a:solidFill>
              <a:schemeClr val="accent5"/>
            </a:solidFill>
          </a:endParaRPr>
        </a:p>
        <a:p>
          <a:r>
            <a:rPr kumimoji="1" lang="en-US" altLang="ja-JP" sz="1050">
              <a:solidFill>
                <a:schemeClr val="accent5"/>
              </a:solidFill>
            </a:rPr>
            <a:t>    12  </a:t>
          </a:r>
          <a:r>
            <a:rPr kumimoji="1" lang="ja-JP" altLang="en-US" sz="1050">
              <a:solidFill>
                <a:schemeClr val="accent5"/>
              </a:solidFill>
            </a:rPr>
            <a:t>パネル、パワコン、蓄電池の容量を小数点１位表示とする。</a:t>
          </a:r>
          <a:endParaRPr kumimoji="1" lang="en-US" altLang="ja-JP" sz="1050">
            <a:solidFill>
              <a:schemeClr val="accent5"/>
            </a:solidFill>
          </a:endParaRPr>
        </a:p>
        <a:p>
          <a:r>
            <a:rPr kumimoji="1" lang="ja-JP" altLang="en-US" sz="1050">
              <a:solidFill>
                <a:schemeClr val="accent5"/>
              </a:solidFill>
            </a:rPr>
            <a:t>　　　①表示の修正、②条件付き書式の</a:t>
          </a:r>
          <a:r>
            <a:rPr kumimoji="1" lang="en-US" altLang="ja-JP" sz="1050">
              <a:solidFill>
                <a:schemeClr val="accent5"/>
              </a:solidFill>
            </a:rPr>
            <a:t>INT</a:t>
          </a:r>
          <a:r>
            <a:rPr kumimoji="1" lang="ja-JP" altLang="en-US" sz="1050">
              <a:solidFill>
                <a:schemeClr val="accent5"/>
              </a:solidFill>
            </a:rPr>
            <a:t>を「*</a:t>
          </a:r>
          <a:r>
            <a:rPr kumimoji="1" lang="en-US" altLang="ja-JP" sz="1050">
              <a:solidFill>
                <a:schemeClr val="accent5"/>
              </a:solidFill>
            </a:rPr>
            <a:t>10</a:t>
          </a:r>
          <a:r>
            <a:rPr kumimoji="1" lang="ja-JP" altLang="en-US" sz="1050">
              <a:solidFill>
                <a:schemeClr val="accent5"/>
              </a:solidFill>
            </a:rPr>
            <a:t>」に訂正</a:t>
          </a:r>
          <a:endParaRPr kumimoji="1" lang="en-US" altLang="ja-JP" sz="1050">
            <a:solidFill>
              <a:schemeClr val="accent5"/>
            </a:solidFill>
          </a:endParaRPr>
        </a:p>
        <a:p>
          <a:r>
            <a:rPr kumimoji="1" lang="en-US" altLang="ja-JP" sz="1050">
              <a:solidFill>
                <a:schemeClr val="accent5"/>
              </a:solidFill>
            </a:rPr>
            <a:t>    13  </a:t>
          </a:r>
          <a:r>
            <a:rPr kumimoji="1" lang="ja-JP" altLang="en-US" sz="1050">
              <a:solidFill>
                <a:schemeClr val="accent5"/>
              </a:solidFill>
            </a:rPr>
            <a:t>蓄電池の「導入する</a:t>
          </a:r>
          <a:r>
            <a:rPr kumimoji="1" lang="en-US" altLang="ja-JP" sz="1050">
              <a:solidFill>
                <a:schemeClr val="accent5"/>
              </a:solidFill>
            </a:rPr>
            <a:t>(</a:t>
          </a:r>
          <a:r>
            <a:rPr kumimoji="1" lang="ja-JP" altLang="en-US" sz="1050">
              <a:solidFill>
                <a:schemeClr val="accent5"/>
              </a:solidFill>
            </a:rPr>
            <a:t>した</a:t>
          </a:r>
          <a:r>
            <a:rPr kumimoji="1" lang="en-US" altLang="ja-JP" sz="1050">
              <a:solidFill>
                <a:schemeClr val="accent5"/>
              </a:solidFill>
            </a:rPr>
            <a:t>)</a:t>
          </a:r>
          <a:r>
            <a:rPr kumimoji="1" lang="ja-JP" altLang="en-US" sz="1050">
              <a:solidFill>
                <a:schemeClr val="accent5"/>
              </a:solidFill>
            </a:rPr>
            <a:t>」「導入しない」のリストを作って、リストから引用する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14</a:t>
          </a:r>
          <a:r>
            <a:rPr kumimoji="1" lang="ja-JP" altLang="en-US" sz="1050">
              <a:solidFill>
                <a:schemeClr val="accent5"/>
              </a:solidFill>
            </a:rPr>
            <a:t>  各項目の番号をチェック（項目の削除、非表示があるため）</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15</a:t>
          </a:r>
          <a:r>
            <a:rPr kumimoji="1" lang="ja-JP" altLang="en-US" sz="1050">
              <a:solidFill>
                <a:schemeClr val="accent5"/>
              </a:solidFill>
            </a:rPr>
            <a:t>  </a:t>
          </a:r>
          <a:r>
            <a:rPr kumimoji="1" lang="en-US" altLang="ja-JP" sz="1050">
              <a:solidFill>
                <a:schemeClr val="accent5"/>
              </a:solidFill>
            </a:rPr>
            <a:t>CheckBox</a:t>
          </a:r>
          <a:r>
            <a:rPr kumimoji="1" lang="ja-JP" altLang="en-US" sz="1050">
              <a:solidFill>
                <a:schemeClr val="accent5"/>
              </a:solidFill>
            </a:rPr>
            <a:t>の番号をチェック　</a:t>
          </a:r>
          <a:endParaRPr kumimoji="1" lang="en-US" altLang="ja-JP" sz="1050">
            <a:solidFill>
              <a:schemeClr val="accent5"/>
            </a:solidFill>
          </a:endParaRPr>
        </a:p>
        <a:p>
          <a:endParaRPr kumimoji="1" lang="en-US" altLang="ja-JP" sz="1050">
            <a:solidFill>
              <a:schemeClr val="accent5"/>
            </a:solidFill>
          </a:endParaRPr>
        </a:p>
      </xdr:txBody>
    </xdr:sp>
    <xdr:clientData/>
  </xdr:twoCellAnchor>
  <xdr:twoCellAnchor>
    <xdr:from>
      <xdr:col>88</xdr:col>
      <xdr:colOff>314325</xdr:colOff>
      <xdr:row>38</xdr:row>
      <xdr:rowOff>133350</xdr:rowOff>
    </xdr:from>
    <xdr:to>
      <xdr:col>96</xdr:col>
      <xdr:colOff>504825</xdr:colOff>
      <xdr:row>43</xdr:row>
      <xdr:rowOff>171450</xdr:rowOff>
    </xdr:to>
    <xdr:sp macro="" textlink="">
      <xdr:nvSpPr>
        <xdr:cNvPr id="16" name="テキスト ボックス 15">
          <a:extLst>
            <a:ext uri="{FF2B5EF4-FFF2-40B4-BE49-F238E27FC236}">
              <a16:creationId xmlns:a16="http://schemas.microsoft.com/office/drawing/2014/main" id="{00000000-0008-0000-0100-000010000000}"/>
            </a:ext>
          </a:extLst>
        </xdr:cNvPr>
        <xdr:cNvSpPr txBox="1"/>
      </xdr:nvSpPr>
      <xdr:spPr>
        <a:xfrm>
          <a:off x="13687425" y="9715500"/>
          <a:ext cx="0" cy="0"/>
        </a:xfrm>
        <a:prstGeom prst="rect">
          <a:avLst/>
        </a:prstGeom>
        <a:solidFill>
          <a:schemeClr val="bg1"/>
        </a:solidFill>
        <a:ln w="9525" cmpd="sng">
          <a:solidFill>
            <a:schemeClr val="accent5"/>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chemeClr val="accent5"/>
              </a:solidFill>
            </a:rPr>
            <a:t>&lt;</a:t>
          </a:r>
          <a:r>
            <a:rPr kumimoji="1" lang="ja-JP" altLang="en-US" sz="1050">
              <a:solidFill>
                <a:schemeClr val="accent5"/>
              </a:solidFill>
            </a:rPr>
            <a:t>交付決定通知等の内容</a:t>
          </a:r>
          <a:r>
            <a:rPr kumimoji="1" lang="en-US" altLang="ja-JP" sz="1050">
              <a:solidFill>
                <a:schemeClr val="accent5"/>
              </a:solidFill>
            </a:rPr>
            <a:t>&gt;</a:t>
          </a:r>
          <a:r>
            <a:rPr kumimoji="1" lang="ja-JP" altLang="en-US" sz="1050">
              <a:solidFill>
                <a:schemeClr val="accent5"/>
              </a:solidFill>
            </a:rPr>
            <a:t>は、</a:t>
          </a:r>
          <a:r>
            <a:rPr kumimoji="1" lang="ja-JP" altLang="en-US" sz="1050" b="1" u="sng">
              <a:solidFill>
                <a:sysClr val="windowText" lastClr="000000"/>
              </a:solidFill>
            </a:rPr>
            <a:t>完了実績報告</a:t>
          </a:r>
          <a:r>
            <a:rPr kumimoji="1" lang="ja-JP" altLang="en-US" sz="1050">
              <a:solidFill>
                <a:schemeClr val="accent5"/>
              </a:solidFill>
            </a:rPr>
            <a:t>のときに再表示する</a:t>
          </a:r>
          <a:endParaRPr kumimoji="1" lang="en-US" altLang="ja-JP" sz="1050">
            <a:solidFill>
              <a:schemeClr val="accent5"/>
            </a:solidFill>
          </a:endParaRPr>
        </a:p>
        <a:p>
          <a:r>
            <a:rPr kumimoji="1" lang="ja-JP" altLang="en-US" sz="1050">
              <a:solidFill>
                <a:schemeClr val="accent5"/>
              </a:solidFill>
            </a:rPr>
            <a:t>単年度事業は、（２年目）を非表示にする。</a:t>
          </a:r>
          <a:endParaRPr kumimoji="1" lang="en-US" altLang="ja-JP" sz="1050">
            <a:solidFill>
              <a:schemeClr val="accent5"/>
            </a:solidFill>
          </a:endParaRPr>
        </a:p>
        <a:p>
          <a:r>
            <a:rPr kumimoji="1" lang="ja-JP" altLang="en-US" sz="1050">
              <a:solidFill>
                <a:schemeClr val="accent5"/>
              </a:solidFill>
            </a:rPr>
            <a:t>２年事業の２年目の（１年目）は、文書番号を「ー」になっているか確認すること</a:t>
          </a:r>
        </a:p>
        <a:p>
          <a:endParaRPr kumimoji="1" lang="en-US" altLang="ja-JP" sz="1050">
            <a:solidFill>
              <a:schemeClr val="accent5"/>
            </a:solidFill>
          </a:endParaRPr>
        </a:p>
      </xdr:txBody>
    </xdr:sp>
    <xdr:clientData/>
  </xdr:twoCellAnchor>
  <xdr:twoCellAnchor>
    <xdr:from>
      <xdr:col>88</xdr:col>
      <xdr:colOff>323850</xdr:colOff>
      <xdr:row>28</xdr:row>
      <xdr:rowOff>152400</xdr:rowOff>
    </xdr:from>
    <xdr:to>
      <xdr:col>96</xdr:col>
      <xdr:colOff>514350</xdr:colOff>
      <xdr:row>34</xdr:row>
      <xdr:rowOff>114300</xdr:rowOff>
    </xdr:to>
    <xdr:sp macro="" textlink="">
      <xdr:nvSpPr>
        <xdr:cNvPr id="17" name="テキスト ボックス 16">
          <a:extLst>
            <a:ext uri="{FF2B5EF4-FFF2-40B4-BE49-F238E27FC236}">
              <a16:creationId xmlns:a16="http://schemas.microsoft.com/office/drawing/2014/main" id="{00000000-0008-0000-0100-000011000000}"/>
            </a:ext>
          </a:extLst>
        </xdr:cNvPr>
        <xdr:cNvSpPr txBox="1"/>
      </xdr:nvSpPr>
      <xdr:spPr>
        <a:xfrm>
          <a:off x="13687425" y="9715500"/>
          <a:ext cx="0" cy="0"/>
        </a:xfrm>
        <a:prstGeom prst="rect">
          <a:avLst/>
        </a:prstGeom>
        <a:solidFill>
          <a:schemeClr val="bg1"/>
        </a:solidFill>
        <a:ln w="9525" cmpd="sng">
          <a:solidFill>
            <a:schemeClr val="accent5"/>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chemeClr val="accent5"/>
              </a:solidFill>
            </a:rPr>
            <a:t>&lt;</a:t>
          </a:r>
          <a:r>
            <a:rPr kumimoji="1" lang="ja-JP" altLang="en-US" sz="1050">
              <a:solidFill>
                <a:schemeClr val="accent5"/>
              </a:solidFill>
            </a:rPr>
            <a:t>採択通知等の内容</a:t>
          </a:r>
          <a:r>
            <a:rPr kumimoji="1" lang="en-US" altLang="ja-JP" sz="1050">
              <a:solidFill>
                <a:schemeClr val="accent5"/>
              </a:solidFill>
            </a:rPr>
            <a:t>&gt;</a:t>
          </a:r>
          <a:r>
            <a:rPr kumimoji="1" lang="ja-JP" altLang="en-US" sz="1050">
              <a:solidFill>
                <a:schemeClr val="accent5"/>
              </a:solidFill>
            </a:rPr>
            <a:t>は、</a:t>
          </a:r>
          <a:r>
            <a:rPr kumimoji="1" lang="ja-JP" altLang="en-US" sz="1050" b="1" u="sng">
              <a:solidFill>
                <a:sysClr val="windowText" lastClr="000000"/>
              </a:solidFill>
            </a:rPr>
            <a:t>交付申請</a:t>
          </a:r>
          <a:r>
            <a:rPr kumimoji="1" lang="ja-JP" altLang="en-US" sz="1050">
              <a:solidFill>
                <a:schemeClr val="accent5"/>
              </a:solidFill>
            </a:rPr>
            <a:t>のときに再表示する</a:t>
          </a:r>
          <a:endParaRPr kumimoji="1" lang="en-US" altLang="ja-JP" sz="1050">
            <a:solidFill>
              <a:schemeClr val="accent5"/>
            </a:solidFill>
          </a:endParaRPr>
        </a:p>
        <a:p>
          <a:r>
            <a:rPr kumimoji="1" lang="ja-JP" altLang="en-US" sz="1050">
              <a:solidFill>
                <a:schemeClr val="accent5"/>
              </a:solidFill>
            </a:rPr>
            <a:t>単年度事業は、（２年目）を非表示にする。</a:t>
          </a:r>
          <a:endParaRPr kumimoji="1" lang="en-US" altLang="ja-JP" sz="1050">
            <a:solidFill>
              <a:schemeClr val="accent5"/>
            </a:solidFill>
          </a:endParaRPr>
        </a:p>
        <a:p>
          <a:r>
            <a:rPr kumimoji="1" lang="ja-JP" altLang="en-US" sz="1050">
              <a:solidFill>
                <a:schemeClr val="accent5"/>
              </a:solidFill>
            </a:rPr>
            <a:t>２年事業の２年目の（１年目）は、文書番号を「ー」になっているか確認すること</a:t>
          </a:r>
        </a:p>
        <a:p>
          <a:endParaRPr kumimoji="1" lang="en-US" altLang="ja-JP" sz="1050">
            <a:solidFill>
              <a:schemeClr val="accent5"/>
            </a:solidFill>
          </a:endParaRPr>
        </a:p>
      </xdr:txBody>
    </xdr:sp>
    <xdr:clientData/>
  </xdr:twoCellAnchor>
  <xdr:twoCellAnchor>
    <xdr:from>
      <xdr:col>78</xdr:col>
      <xdr:colOff>352425</xdr:colOff>
      <xdr:row>28</xdr:row>
      <xdr:rowOff>142876</xdr:rowOff>
    </xdr:from>
    <xdr:to>
      <xdr:col>86</xdr:col>
      <xdr:colOff>657225</xdr:colOff>
      <xdr:row>37</xdr:row>
      <xdr:rowOff>38100</xdr:rowOff>
    </xdr:to>
    <xdr:sp macro="" textlink="">
      <xdr:nvSpPr>
        <xdr:cNvPr id="18" name="テキスト ボックス 17">
          <a:extLst>
            <a:ext uri="{FF2B5EF4-FFF2-40B4-BE49-F238E27FC236}">
              <a16:creationId xmlns:a16="http://schemas.microsoft.com/office/drawing/2014/main" id="{00000000-0008-0000-0100-000012000000}"/>
            </a:ext>
          </a:extLst>
        </xdr:cNvPr>
        <xdr:cNvSpPr txBox="1"/>
      </xdr:nvSpPr>
      <xdr:spPr>
        <a:xfrm>
          <a:off x="7248525" y="9715500"/>
          <a:ext cx="5724525" cy="0"/>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rPr>
            <a:t>&lt;</a:t>
          </a:r>
          <a:r>
            <a:rPr kumimoji="1" lang="ja-JP" altLang="en-US" sz="1050">
              <a:solidFill>
                <a:srgbClr val="FF0000"/>
              </a:solidFill>
            </a:rPr>
            <a:t>採択通知等の内容</a:t>
          </a:r>
          <a:r>
            <a:rPr kumimoji="1" lang="en-US" altLang="ja-JP" sz="1050">
              <a:solidFill>
                <a:srgbClr val="FF0000"/>
              </a:solidFill>
            </a:rPr>
            <a:t>&gt;</a:t>
          </a:r>
        </a:p>
        <a:p>
          <a:r>
            <a:rPr kumimoji="1" lang="en-US" altLang="ja-JP" sz="1050">
              <a:solidFill>
                <a:srgbClr val="FF0000"/>
              </a:solidFill>
            </a:rPr>
            <a:t> </a:t>
          </a:r>
          <a:r>
            <a:rPr kumimoji="1" lang="ja-JP" altLang="en-US" sz="1050">
              <a:solidFill>
                <a:srgbClr val="FF0000"/>
              </a:solidFill>
            </a:rPr>
            <a:t>・採択通知の内容を記載してください。</a:t>
          </a:r>
          <a:endParaRPr kumimoji="1" lang="en-US" altLang="ja-JP" sz="1050">
            <a:solidFill>
              <a:srgbClr val="FF0000"/>
            </a:solidFill>
          </a:endParaRPr>
        </a:p>
        <a:p>
          <a:r>
            <a:rPr kumimoji="1" lang="ja-JP" altLang="en-US" sz="1050">
              <a:solidFill>
                <a:srgbClr val="FF0000"/>
              </a:solidFill>
            </a:rPr>
            <a:t>　「基準額」は、</a:t>
          </a:r>
          <a:r>
            <a:rPr kumimoji="1" lang="en-US" altLang="ja-JP" sz="1050">
              <a:solidFill>
                <a:srgbClr val="FF0000"/>
              </a:solidFill>
            </a:rPr>
            <a:t>C-1</a:t>
          </a:r>
          <a:r>
            <a:rPr kumimoji="1" lang="ja-JP" altLang="en-US" sz="1050">
              <a:solidFill>
                <a:srgbClr val="FF0000"/>
              </a:solidFill>
            </a:rPr>
            <a:t>経費内訳の</a:t>
          </a:r>
          <a:r>
            <a:rPr kumimoji="1" lang="en-US" altLang="ja-JP" sz="1050">
              <a:solidFill>
                <a:srgbClr val="FF0000"/>
              </a:solidFill>
            </a:rPr>
            <a:t>(5)</a:t>
          </a:r>
          <a:r>
            <a:rPr kumimoji="1" lang="ja-JP" altLang="en-US" sz="1050">
              <a:solidFill>
                <a:srgbClr val="FF0000"/>
              </a:solidFill>
            </a:rPr>
            <a:t>補助基準額に反映します。</a:t>
          </a:r>
          <a:endParaRPr kumimoji="1" lang="en-US" altLang="ja-JP" sz="1050">
            <a:solidFill>
              <a:srgbClr val="FF0000"/>
            </a:solidFill>
          </a:endParaRPr>
        </a:p>
        <a:p>
          <a:r>
            <a:rPr kumimoji="1" lang="ja-JP" altLang="en-US" sz="1050">
              <a:solidFill>
                <a:srgbClr val="FF0000"/>
              </a:solidFill>
            </a:rPr>
            <a:t> ・単年度事業者は、（２年目）の記載は不要です。</a:t>
          </a:r>
        </a:p>
        <a:p>
          <a:r>
            <a:rPr kumimoji="1" lang="ja-JP" altLang="en-US" sz="1050">
              <a:solidFill>
                <a:srgbClr val="FF0000"/>
              </a:solidFill>
            </a:rPr>
            <a:t> ・２年目の場合、（１年目）に交付決定通知の内容を記載するとともに、（２年目）に</a:t>
          </a:r>
          <a:endParaRPr kumimoji="1" lang="en-US" altLang="ja-JP" sz="1050">
            <a:solidFill>
              <a:srgbClr val="FF0000"/>
            </a:solidFill>
          </a:endParaRPr>
        </a:p>
        <a:p>
          <a:r>
            <a:rPr kumimoji="1" lang="ja-JP" altLang="en-US" sz="1050">
              <a:solidFill>
                <a:srgbClr val="FF0000"/>
              </a:solidFill>
            </a:rPr>
            <a:t>　 採択通知の内容を記載してください。</a:t>
          </a:r>
          <a:endParaRPr kumimoji="1" lang="en-US" altLang="ja-JP" sz="1050">
            <a:solidFill>
              <a:srgbClr val="FF0000"/>
            </a:solidFill>
          </a:endParaRPr>
        </a:p>
        <a:p>
          <a:r>
            <a:rPr kumimoji="1" lang="ja-JP" altLang="en-US" sz="1050">
              <a:solidFill>
                <a:srgbClr val="FF0000"/>
              </a:solidFill>
            </a:rPr>
            <a:t> ・２年目の場合、「事業開始年月日」は、翌年度承認を受けている場合は「</a:t>
          </a:r>
          <a:r>
            <a:rPr kumimoji="1" lang="en-US" altLang="ja-JP" sz="1050">
              <a:solidFill>
                <a:srgbClr val="FF0000"/>
              </a:solidFill>
            </a:rPr>
            <a:t>4/1</a:t>
          </a:r>
          <a:r>
            <a:rPr kumimoji="1" lang="ja-JP" altLang="en-US" sz="1050">
              <a:solidFill>
                <a:srgbClr val="FF0000"/>
              </a:solidFill>
            </a:rPr>
            <a:t>」と入力</a:t>
          </a:r>
          <a:endParaRPr kumimoji="1" lang="en-US" altLang="ja-JP" sz="1050">
            <a:solidFill>
              <a:srgbClr val="FF0000"/>
            </a:solidFill>
          </a:endParaRPr>
        </a:p>
        <a:p>
          <a:r>
            <a:rPr kumimoji="1" lang="ja-JP" altLang="en-US" sz="1050">
              <a:solidFill>
                <a:srgbClr val="FF0000"/>
              </a:solidFill>
            </a:rPr>
            <a:t>　 してください。和暦表示されます。それ以外は、記載しないでください。</a:t>
          </a:r>
        </a:p>
      </xdr:txBody>
    </xdr:sp>
    <xdr:clientData/>
  </xdr:twoCellAnchor>
  <xdr:twoCellAnchor>
    <xdr:from>
      <xdr:col>79</xdr:col>
      <xdr:colOff>0</xdr:colOff>
      <xdr:row>38</xdr:row>
      <xdr:rowOff>85724</xdr:rowOff>
    </xdr:from>
    <xdr:to>
      <xdr:col>86</xdr:col>
      <xdr:colOff>676275</xdr:colOff>
      <xdr:row>47</xdr:row>
      <xdr:rowOff>142875</xdr:rowOff>
    </xdr:to>
    <xdr:sp macro="" textlink="">
      <xdr:nvSpPr>
        <xdr:cNvPr id="19" name="テキスト ボックス 18">
          <a:extLst>
            <a:ext uri="{FF2B5EF4-FFF2-40B4-BE49-F238E27FC236}">
              <a16:creationId xmlns:a16="http://schemas.microsoft.com/office/drawing/2014/main" id="{00000000-0008-0000-0100-000013000000}"/>
            </a:ext>
          </a:extLst>
        </xdr:cNvPr>
        <xdr:cNvSpPr txBox="1"/>
      </xdr:nvSpPr>
      <xdr:spPr>
        <a:xfrm>
          <a:off x="7267575" y="9715500"/>
          <a:ext cx="5724525" cy="0"/>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rPr>
            <a:t>&lt;</a:t>
          </a:r>
          <a:r>
            <a:rPr kumimoji="1" lang="ja-JP" altLang="en-US" sz="1050">
              <a:solidFill>
                <a:srgbClr val="FF0000"/>
              </a:solidFill>
            </a:rPr>
            <a:t>交付決定通知等の内容</a:t>
          </a:r>
          <a:r>
            <a:rPr kumimoji="1" lang="en-US" altLang="ja-JP" sz="1050">
              <a:solidFill>
                <a:srgbClr val="FF0000"/>
              </a:solidFill>
            </a:rPr>
            <a:t>&gt;</a:t>
          </a:r>
        </a:p>
        <a:p>
          <a:r>
            <a:rPr kumimoji="1" lang="en-US" altLang="ja-JP" sz="1050">
              <a:solidFill>
                <a:srgbClr val="FF0000"/>
              </a:solidFill>
            </a:rPr>
            <a:t> </a:t>
          </a:r>
          <a:r>
            <a:rPr kumimoji="1" lang="ja-JP" altLang="en-US" sz="1050">
              <a:solidFill>
                <a:srgbClr val="FF0000"/>
              </a:solidFill>
            </a:rPr>
            <a:t>・交付決定通知の内容を記載してください。</a:t>
          </a:r>
          <a:endParaRPr kumimoji="1" lang="en-US" altLang="ja-JP" sz="1050">
            <a:solidFill>
              <a:srgbClr val="FF0000"/>
            </a:solidFill>
          </a:endParaRPr>
        </a:p>
        <a:p>
          <a:r>
            <a:rPr kumimoji="1" lang="ja-JP" altLang="en-US" sz="1050">
              <a:solidFill>
                <a:srgbClr val="FF0000"/>
              </a:solidFill>
            </a:rPr>
            <a:t>　「補助基本額」及び「補助交付決定額」は、</a:t>
          </a:r>
          <a:r>
            <a:rPr kumimoji="1" lang="en-US" altLang="ja-JP" sz="1050">
              <a:solidFill>
                <a:srgbClr val="FF0000"/>
              </a:solidFill>
            </a:rPr>
            <a:t>C0-1</a:t>
          </a:r>
          <a:r>
            <a:rPr kumimoji="1" lang="ja-JP" altLang="en-US" sz="1050">
              <a:solidFill>
                <a:srgbClr val="FF0000"/>
              </a:solidFill>
            </a:rPr>
            <a:t>経費所要額精算調書の</a:t>
          </a:r>
          <a:r>
            <a:rPr kumimoji="1" lang="en-US" altLang="ja-JP" sz="1050">
              <a:solidFill>
                <a:srgbClr val="FF0000"/>
              </a:solidFill>
            </a:rPr>
            <a:t>(5)</a:t>
          </a:r>
          <a:r>
            <a:rPr kumimoji="1" lang="ja-JP" altLang="en-US" sz="1050">
              <a:solidFill>
                <a:srgbClr val="FF0000"/>
              </a:solidFill>
            </a:rPr>
            <a:t>基準額及び</a:t>
          </a:r>
          <a:endParaRPr kumimoji="1" lang="en-US" altLang="ja-JP" sz="1050">
            <a:solidFill>
              <a:srgbClr val="FF0000"/>
            </a:solidFill>
          </a:endParaRPr>
        </a:p>
        <a:p>
          <a:r>
            <a:rPr kumimoji="1" lang="ja-JP" altLang="en-US" sz="1050">
              <a:solidFill>
                <a:srgbClr val="FF0000"/>
              </a:solidFill>
            </a:rPr>
            <a:t>　</a:t>
          </a:r>
          <a:r>
            <a:rPr kumimoji="1" lang="en-US" altLang="ja-JP" sz="1050">
              <a:solidFill>
                <a:srgbClr val="FF0000"/>
              </a:solidFill>
            </a:rPr>
            <a:t>(9)</a:t>
          </a:r>
          <a:r>
            <a:rPr kumimoji="1" lang="ja-JP" altLang="en-US" sz="1050">
              <a:solidFill>
                <a:srgbClr val="FF0000"/>
              </a:solidFill>
            </a:rPr>
            <a:t>補助金交付決定額に反映します。</a:t>
          </a:r>
          <a:endParaRPr kumimoji="1" lang="en-US" altLang="ja-JP" sz="1050">
            <a:solidFill>
              <a:srgbClr val="FF0000"/>
            </a:solidFill>
          </a:endParaRPr>
        </a:p>
        <a:p>
          <a:r>
            <a:rPr kumimoji="1" lang="ja-JP" altLang="en-US" sz="1050">
              <a:solidFill>
                <a:srgbClr val="FF0000"/>
              </a:solidFill>
            </a:rPr>
            <a:t>・単年度事業者は、（２年目）の記載は不要です。</a:t>
          </a:r>
          <a:endParaRPr kumimoji="1" lang="en-US" altLang="ja-JP" sz="1050">
            <a:solidFill>
              <a:srgbClr val="FF0000"/>
            </a:solidFill>
          </a:endParaRPr>
        </a:p>
        <a:p>
          <a:r>
            <a:rPr kumimoji="1" lang="ja-JP" altLang="en-US" sz="1050">
              <a:solidFill>
                <a:srgbClr val="FF0000"/>
              </a:solidFill>
            </a:rPr>
            <a:t>・２年目の場合、（１年目）に交付決定通知の内容を記載するとともに、（２年目）は</a:t>
          </a:r>
          <a:endParaRPr kumimoji="1" lang="en-US" altLang="ja-JP" sz="1050">
            <a:solidFill>
              <a:srgbClr val="FF0000"/>
            </a:solidFill>
          </a:endParaRPr>
        </a:p>
        <a:p>
          <a:r>
            <a:rPr kumimoji="1" lang="ja-JP" altLang="en-US" sz="1050">
              <a:solidFill>
                <a:srgbClr val="FF0000"/>
              </a:solidFill>
            </a:rPr>
            <a:t>　採択通知の内容を記載してください。</a:t>
          </a:r>
        </a:p>
        <a:p>
          <a:r>
            <a:rPr kumimoji="1" lang="ja-JP" altLang="en-US" sz="1050">
              <a:solidFill>
                <a:srgbClr val="FF0000"/>
              </a:solidFill>
            </a:rPr>
            <a:t> ・２年目の場合、「事業開始年月日」は、翌年度承認を受けている場合は「</a:t>
          </a:r>
          <a:r>
            <a:rPr kumimoji="1" lang="en-US" altLang="ja-JP" sz="1050">
              <a:solidFill>
                <a:srgbClr val="FF0000"/>
              </a:solidFill>
            </a:rPr>
            <a:t>4/1</a:t>
          </a:r>
          <a:r>
            <a:rPr kumimoji="1" lang="ja-JP" altLang="en-US" sz="1050">
              <a:solidFill>
                <a:srgbClr val="FF0000"/>
              </a:solidFill>
            </a:rPr>
            <a:t>」と入力</a:t>
          </a:r>
        </a:p>
        <a:p>
          <a:r>
            <a:rPr kumimoji="1" lang="ja-JP" altLang="en-US" sz="1050">
              <a:solidFill>
                <a:srgbClr val="FF0000"/>
              </a:solidFill>
            </a:rPr>
            <a:t>　 してください。和暦表示されます。それ以外は、事業開始日を記載してください。</a:t>
          </a:r>
        </a:p>
        <a:p>
          <a:endParaRPr kumimoji="1" lang="en-US" altLang="ja-JP" sz="1050">
            <a:solidFill>
              <a:srgbClr val="FF0000"/>
            </a:solidFill>
          </a:endParaRPr>
        </a:p>
        <a:p>
          <a:r>
            <a:rPr kumimoji="1" lang="ja-JP" altLang="en-US" sz="1050">
              <a:solidFill>
                <a:srgbClr val="FF0000"/>
              </a:solidFill>
            </a:rPr>
            <a:t>　</a:t>
          </a:r>
        </a:p>
      </xdr:txBody>
    </xdr:sp>
    <xdr:clientData/>
  </xdr:twoCellAnchor>
  <xdr:twoCellAnchor>
    <xdr:from>
      <xdr:col>88</xdr:col>
      <xdr:colOff>314325</xdr:colOff>
      <xdr:row>23</xdr:row>
      <xdr:rowOff>0</xdr:rowOff>
    </xdr:from>
    <xdr:to>
      <xdr:col>96</xdr:col>
      <xdr:colOff>504825</xdr:colOff>
      <xdr:row>25</xdr:row>
      <xdr:rowOff>47625</xdr:rowOff>
    </xdr:to>
    <xdr:sp macro="" textlink="">
      <xdr:nvSpPr>
        <xdr:cNvPr id="20" name="テキスト ボックス 19">
          <a:extLst>
            <a:ext uri="{FF2B5EF4-FFF2-40B4-BE49-F238E27FC236}">
              <a16:creationId xmlns:a16="http://schemas.microsoft.com/office/drawing/2014/main" id="{00000000-0008-0000-0100-000014000000}"/>
            </a:ext>
          </a:extLst>
        </xdr:cNvPr>
        <xdr:cNvSpPr txBox="1"/>
      </xdr:nvSpPr>
      <xdr:spPr>
        <a:xfrm>
          <a:off x="13687425" y="7753350"/>
          <a:ext cx="0" cy="638175"/>
        </a:xfrm>
        <a:prstGeom prst="rect">
          <a:avLst/>
        </a:prstGeom>
        <a:solidFill>
          <a:schemeClr val="bg1"/>
        </a:solidFill>
        <a:ln w="9525" cmpd="sng">
          <a:solidFill>
            <a:schemeClr val="accent5"/>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b="1" u="sng">
              <a:solidFill>
                <a:schemeClr val="accent5"/>
              </a:solidFill>
            </a:rPr>
            <a:t>【</a:t>
          </a:r>
          <a:r>
            <a:rPr kumimoji="1" lang="ja-JP" altLang="en-US" sz="1050" b="1" u="sng">
              <a:solidFill>
                <a:schemeClr val="accent5"/>
              </a:solidFill>
            </a:rPr>
            <a:t>交付申請用を作成する際の注意</a:t>
          </a:r>
          <a:r>
            <a:rPr kumimoji="1" lang="en-US" altLang="ja-JP" sz="1050" b="1" u="sng">
              <a:solidFill>
                <a:schemeClr val="accent5"/>
              </a:solidFill>
            </a:rPr>
            <a:t>】</a:t>
          </a:r>
        </a:p>
        <a:p>
          <a:r>
            <a:rPr kumimoji="1" lang="ja-JP" altLang="en-US" sz="1050">
              <a:solidFill>
                <a:schemeClr val="accent5"/>
              </a:solidFill>
            </a:rPr>
            <a:t>　</a:t>
          </a:r>
          <a:r>
            <a:rPr kumimoji="1" lang="en-US" altLang="ja-JP" sz="1050">
              <a:solidFill>
                <a:schemeClr val="accent5"/>
              </a:solidFill>
            </a:rPr>
            <a:t>01 &lt;1.</a:t>
          </a:r>
          <a:r>
            <a:rPr kumimoji="1" lang="ja-JP" altLang="en-US" sz="1050">
              <a:solidFill>
                <a:schemeClr val="accent5"/>
              </a:solidFill>
            </a:rPr>
            <a:t>採択通知等の内容</a:t>
          </a:r>
          <a:r>
            <a:rPr kumimoji="1" lang="en-US" altLang="ja-JP" sz="1050">
              <a:solidFill>
                <a:schemeClr val="accent5"/>
              </a:solidFill>
            </a:rPr>
            <a:t>&gt;</a:t>
          </a:r>
          <a:r>
            <a:rPr kumimoji="1" lang="ja-JP" altLang="en-US" sz="1050">
              <a:solidFill>
                <a:schemeClr val="accent5"/>
              </a:solidFill>
            </a:rPr>
            <a:t>を再表示する。</a:t>
          </a:r>
        </a:p>
        <a:p>
          <a:endParaRPr kumimoji="1" lang="en-US" altLang="ja-JP" sz="1050">
            <a:solidFill>
              <a:schemeClr val="accent5"/>
            </a:solidFill>
          </a:endParaRPr>
        </a:p>
      </xdr:txBody>
    </xdr:sp>
    <xdr:clientData/>
  </xdr:twoCellAnchor>
  <xdr:twoCellAnchor>
    <xdr:from>
      <xdr:col>79</xdr:col>
      <xdr:colOff>9525</xdr:colOff>
      <xdr:row>222</xdr:row>
      <xdr:rowOff>93139</xdr:rowOff>
    </xdr:from>
    <xdr:to>
      <xdr:col>86</xdr:col>
      <xdr:colOff>676275</xdr:colOff>
      <xdr:row>228</xdr:row>
      <xdr:rowOff>104775</xdr:rowOff>
    </xdr:to>
    <xdr:sp macro="" textlink="">
      <xdr:nvSpPr>
        <xdr:cNvPr id="21" name="テキスト ボックス 20">
          <a:extLst>
            <a:ext uri="{FF2B5EF4-FFF2-40B4-BE49-F238E27FC236}">
              <a16:creationId xmlns:a16="http://schemas.microsoft.com/office/drawing/2014/main" id="{00000000-0008-0000-0100-000015000000}"/>
            </a:ext>
          </a:extLst>
        </xdr:cNvPr>
        <xdr:cNvSpPr txBox="1"/>
      </xdr:nvSpPr>
      <xdr:spPr>
        <a:xfrm>
          <a:off x="7277100" y="68158789"/>
          <a:ext cx="5715000" cy="135466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＜補助対象設備・工事等の発注先＞</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＊①補助事業者自身、又は②その他を選択してください。</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＊②その他を選んだ場合、「選定方法」で競争入札、三者見積り、その他を選択してくだ</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さい（競争原理の働く方法で、工事等発注先を選定してください）。</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＊「選定方法」で、その他を選んだ場合、その理由を記載してください</a:t>
          </a:r>
        </a:p>
      </xdr:txBody>
    </xdr:sp>
    <xdr:clientData/>
  </xdr:twoCellAnchor>
  <xdr:twoCellAnchor>
    <xdr:from>
      <xdr:col>79</xdr:col>
      <xdr:colOff>9525</xdr:colOff>
      <xdr:row>209</xdr:row>
      <xdr:rowOff>82552</xdr:rowOff>
    </xdr:from>
    <xdr:to>
      <xdr:col>86</xdr:col>
      <xdr:colOff>676275</xdr:colOff>
      <xdr:row>221</xdr:row>
      <xdr:rowOff>0</xdr:rowOff>
    </xdr:to>
    <xdr:sp macro="" textlink="">
      <xdr:nvSpPr>
        <xdr:cNvPr id="22" name="テキスト ボックス 21">
          <a:extLst>
            <a:ext uri="{FF2B5EF4-FFF2-40B4-BE49-F238E27FC236}">
              <a16:creationId xmlns:a16="http://schemas.microsoft.com/office/drawing/2014/main" id="{00000000-0008-0000-0100-000016000000}"/>
            </a:ext>
          </a:extLst>
        </xdr:cNvPr>
        <xdr:cNvSpPr txBox="1"/>
      </xdr:nvSpPr>
      <xdr:spPr>
        <a:xfrm>
          <a:off x="7277100" y="65309752"/>
          <a:ext cx="5715000" cy="2603498"/>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＜資金計画＞は、補助事業に要する経費を支払うための資金の調達計画及び調達先を記入してください。</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＊補助金所要額は、</a:t>
          </a:r>
          <a:r>
            <a:rPr lang="en-US" altLang="ja-JP" sz="1050">
              <a:solidFill>
                <a:srgbClr val="FF0000"/>
              </a:solidFill>
              <a:effectLst/>
              <a:latin typeface="+mn-ea"/>
              <a:ea typeface="+mn-ea"/>
              <a:cs typeface="+mn-cs"/>
            </a:rPr>
            <a:t>C-1</a:t>
          </a:r>
          <a:r>
            <a:rPr lang="ja-JP" altLang="en-US" sz="1050">
              <a:solidFill>
                <a:srgbClr val="FF0000"/>
              </a:solidFill>
              <a:effectLst/>
              <a:latin typeface="+mn-ea"/>
              <a:ea typeface="+mn-ea"/>
              <a:cs typeface="+mn-cs"/>
            </a:rPr>
            <a:t>経費内訳の補助金所要額です（自動入力）。</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＊総事業費は、</a:t>
          </a:r>
          <a:r>
            <a:rPr lang="en-US" altLang="ja-JP" sz="1050">
              <a:solidFill>
                <a:srgbClr val="FF0000"/>
              </a:solidFill>
              <a:effectLst/>
              <a:latin typeface="+mn-ea"/>
              <a:ea typeface="+mn-ea"/>
              <a:cs typeface="+mn-cs"/>
            </a:rPr>
            <a:t>C-1</a:t>
          </a:r>
          <a:r>
            <a:rPr lang="ja-JP" altLang="en-US" sz="1050">
              <a:solidFill>
                <a:srgbClr val="FF0000"/>
              </a:solidFill>
              <a:effectLst/>
              <a:latin typeface="+mn-ea"/>
              <a:ea typeface="+mn-ea"/>
              <a:cs typeface="+mn-cs"/>
            </a:rPr>
            <a:t>経費内訳の総事業費（消費税額が含まれていない場合は消費税額（</a:t>
          </a:r>
          <a:r>
            <a:rPr lang="en-US" altLang="ja-JP" sz="1050">
              <a:solidFill>
                <a:srgbClr val="FF0000"/>
              </a:solidFill>
              <a:effectLst/>
              <a:latin typeface="+mn-ea"/>
              <a:ea typeface="+mn-ea"/>
              <a:cs typeface="+mn-cs"/>
            </a:rPr>
            <a:t>×1.1</a:t>
          </a:r>
          <a:r>
            <a:rPr lang="ja-JP" altLang="en-US" sz="1050">
              <a:solidFill>
                <a:srgbClr val="FF0000"/>
              </a:solidFill>
              <a:effectLst/>
              <a:latin typeface="+mn-ea"/>
              <a:ea typeface="+mn-ea"/>
              <a:cs typeface="+mn-cs"/>
            </a:rPr>
            <a:t>）を加えて千円未満を切り上げた金額）です。</a:t>
          </a:r>
          <a:endParaRPr lang="en-US" altLang="ja-JP" sz="1050">
            <a:solidFill>
              <a:srgbClr val="FF0000"/>
            </a:solidFill>
            <a:effectLst/>
            <a:latin typeface="+mn-ea"/>
            <a:ea typeface="+mn-ea"/>
            <a:cs typeface="+mn-cs"/>
          </a:endParaRPr>
        </a:p>
        <a:p>
          <a:r>
            <a:rPr lang="ja-JP" altLang="en-US" sz="1050" b="0" u="none">
              <a:solidFill>
                <a:srgbClr val="FF0000"/>
              </a:solidFill>
              <a:effectLst/>
              <a:latin typeface="+mn-ea"/>
              <a:ea typeface="+mn-ea"/>
              <a:cs typeface="+mn-cs"/>
            </a:rPr>
            <a:t>＊</a:t>
          </a:r>
          <a:r>
            <a:rPr lang="ja-JP" altLang="en-US" sz="1100" b="1" u="sng">
              <a:solidFill>
                <a:srgbClr val="FF0000"/>
              </a:solidFill>
              <a:effectLst/>
              <a:latin typeface="+mn-ea"/>
              <a:ea typeface="+mn-ea"/>
              <a:cs typeface="+mn-cs"/>
            </a:rPr>
            <a:t>合計が合致しないとセルが赤くなります。合計額に合わせてください。</a:t>
          </a:r>
          <a:endParaRPr lang="en-US" altLang="ja-JP" sz="1100" b="1" u="sng">
            <a:solidFill>
              <a:srgbClr val="FF0000"/>
            </a:solidFill>
            <a:effectLst/>
            <a:latin typeface="+mn-ea"/>
            <a:ea typeface="+mn-ea"/>
            <a:cs typeface="+mn-cs"/>
          </a:endParaRPr>
        </a:p>
        <a:p>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＊資金調達先の種類は、「借入金」、「出資金」、「その他」から選択して、資金調達先の名称を記載してください。「その他」を選択した場合は、その根拠となる資料を添付してください。</a:t>
          </a:r>
        </a:p>
      </xdr:txBody>
    </xdr:sp>
    <xdr:clientData/>
  </xdr:twoCellAnchor>
  <xdr:twoCellAnchor>
    <xdr:from>
      <xdr:col>79</xdr:col>
      <xdr:colOff>9525</xdr:colOff>
      <xdr:row>204</xdr:row>
      <xdr:rowOff>152401</xdr:rowOff>
    </xdr:from>
    <xdr:to>
      <xdr:col>86</xdr:col>
      <xdr:colOff>676275</xdr:colOff>
      <xdr:row>208</xdr:row>
      <xdr:rowOff>17319</xdr:rowOff>
    </xdr:to>
    <xdr:sp macro="" textlink="">
      <xdr:nvSpPr>
        <xdr:cNvPr id="23" name="テキスト ボックス 22">
          <a:extLst>
            <a:ext uri="{FF2B5EF4-FFF2-40B4-BE49-F238E27FC236}">
              <a16:creationId xmlns:a16="http://schemas.microsoft.com/office/drawing/2014/main" id="{00000000-0008-0000-0100-000017000000}"/>
            </a:ext>
          </a:extLst>
        </xdr:cNvPr>
        <xdr:cNvSpPr txBox="1"/>
      </xdr:nvSpPr>
      <xdr:spPr>
        <a:xfrm>
          <a:off x="7277100" y="64169926"/>
          <a:ext cx="5715000" cy="826943"/>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＜代表事業者の財務内容＞は、代表事業者の流動資産、流動負債、自己資本、総資本を記載し、その根拠となる決算書を添付してください（</a:t>
          </a:r>
          <a:r>
            <a:rPr lang="en-US" altLang="ja-JP" sz="1050">
              <a:solidFill>
                <a:srgbClr val="FF0000"/>
              </a:solidFill>
              <a:effectLst/>
              <a:latin typeface="+mn-ea"/>
              <a:ea typeface="+mn-ea"/>
              <a:cs typeface="+mn-cs"/>
            </a:rPr>
            <a:t>D-3</a:t>
          </a:r>
          <a:r>
            <a:rPr lang="ja-JP" altLang="en-US" sz="1050">
              <a:solidFill>
                <a:srgbClr val="FF0000"/>
              </a:solidFill>
              <a:effectLst/>
              <a:latin typeface="+mn-ea"/>
              <a:ea typeface="+mn-ea"/>
              <a:cs typeface="+mn-cs"/>
            </a:rPr>
            <a:t>）。</a:t>
          </a:r>
          <a:endParaRPr lang="en-US" altLang="ja-JP" sz="1050">
            <a:solidFill>
              <a:srgbClr val="FF0000"/>
            </a:solidFill>
            <a:effectLst/>
            <a:latin typeface="+mn-ea"/>
            <a:ea typeface="+mn-ea"/>
            <a:cs typeface="+mn-cs"/>
          </a:endParaRPr>
        </a:p>
        <a:p>
          <a:endParaRPr lang="ja-JP" altLang="en-US" sz="1050">
            <a:solidFill>
              <a:srgbClr val="FF0000"/>
            </a:solidFill>
            <a:effectLst/>
            <a:latin typeface="+mn-ea"/>
            <a:ea typeface="+mn-ea"/>
            <a:cs typeface="+mn-cs"/>
          </a:endParaRPr>
        </a:p>
      </xdr:txBody>
    </xdr:sp>
    <xdr:clientData/>
  </xdr:twoCellAnchor>
  <xdr:twoCellAnchor>
    <xdr:from>
      <xdr:col>79</xdr:col>
      <xdr:colOff>9525</xdr:colOff>
      <xdr:row>193</xdr:row>
      <xdr:rowOff>9525</xdr:rowOff>
    </xdr:from>
    <xdr:to>
      <xdr:col>86</xdr:col>
      <xdr:colOff>676275</xdr:colOff>
      <xdr:row>203</xdr:row>
      <xdr:rowOff>257175</xdr:rowOff>
    </xdr:to>
    <xdr:sp macro="" textlink="">
      <xdr:nvSpPr>
        <xdr:cNvPr id="24" name="テキスト ボックス 23">
          <a:extLst>
            <a:ext uri="{FF2B5EF4-FFF2-40B4-BE49-F238E27FC236}">
              <a16:creationId xmlns:a16="http://schemas.microsoft.com/office/drawing/2014/main" id="{00000000-0008-0000-0100-000018000000}"/>
            </a:ext>
          </a:extLst>
        </xdr:cNvPr>
        <xdr:cNvSpPr txBox="1"/>
      </xdr:nvSpPr>
      <xdr:spPr>
        <a:xfrm>
          <a:off x="7277100" y="61560075"/>
          <a:ext cx="5715000" cy="244792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＜代表事業者の概要＞</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＊「設立日」は、シリアル値で入力してください。和暦で表示されます。</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a:t>
          </a:r>
          <a:r>
            <a:rPr lang="en-US" altLang="ja-JP" sz="1050">
              <a:solidFill>
                <a:srgbClr val="FF0000"/>
              </a:solidFill>
              <a:effectLst/>
              <a:latin typeface="+mn-ea"/>
              <a:ea typeface="+mn-ea"/>
              <a:cs typeface="+mn-cs"/>
            </a:rPr>
            <a:t>1985</a:t>
          </a:r>
          <a:r>
            <a:rPr lang="ja-JP" altLang="en-US" sz="1050">
              <a:solidFill>
                <a:srgbClr val="FF0000"/>
              </a:solidFill>
              <a:effectLst/>
              <a:latin typeface="+mn-ea"/>
              <a:ea typeface="+mn-ea"/>
              <a:cs typeface="+mn-cs"/>
            </a:rPr>
            <a:t>年</a:t>
          </a:r>
          <a:r>
            <a:rPr lang="en-US" altLang="ja-JP" sz="1050">
              <a:solidFill>
                <a:srgbClr val="FF0000"/>
              </a:solidFill>
              <a:effectLst/>
              <a:latin typeface="+mn-ea"/>
              <a:ea typeface="+mn-ea"/>
              <a:cs typeface="+mn-cs"/>
            </a:rPr>
            <a:t>5</a:t>
          </a:r>
          <a:r>
            <a:rPr lang="ja-JP" altLang="en-US" sz="1050">
              <a:solidFill>
                <a:srgbClr val="FF0000"/>
              </a:solidFill>
              <a:effectLst/>
              <a:latin typeface="+mn-ea"/>
              <a:ea typeface="+mn-ea"/>
              <a:cs typeface="+mn-cs"/>
            </a:rPr>
            <a:t>月</a:t>
          </a:r>
          <a:r>
            <a:rPr lang="en-US" altLang="ja-JP" sz="1050">
              <a:solidFill>
                <a:srgbClr val="FF0000"/>
              </a:solidFill>
              <a:effectLst/>
              <a:latin typeface="+mn-ea"/>
              <a:ea typeface="+mn-ea"/>
              <a:cs typeface="+mn-cs"/>
            </a:rPr>
            <a:t>22</a:t>
          </a:r>
          <a:r>
            <a:rPr lang="ja-JP" altLang="en-US" sz="1050">
              <a:solidFill>
                <a:srgbClr val="FF0000"/>
              </a:solidFill>
              <a:effectLst/>
              <a:latin typeface="+mn-ea"/>
              <a:ea typeface="+mn-ea"/>
              <a:cs typeface="+mn-cs"/>
            </a:rPr>
            <a:t>日　→　「</a:t>
          </a:r>
          <a:r>
            <a:rPr lang="en-US" altLang="ja-JP" sz="1050">
              <a:solidFill>
                <a:srgbClr val="FF0000"/>
              </a:solidFill>
              <a:effectLst/>
              <a:latin typeface="+mn-ea"/>
              <a:ea typeface="+mn-ea"/>
              <a:cs typeface="+mn-cs"/>
            </a:rPr>
            <a:t>1985/5/22</a:t>
          </a:r>
          <a:r>
            <a:rPr lang="ja-JP" altLang="en-US" sz="1050">
              <a:solidFill>
                <a:srgbClr val="FF0000"/>
              </a:solidFill>
              <a:effectLst/>
              <a:latin typeface="+mn-ea"/>
              <a:ea typeface="+mn-ea"/>
              <a:cs typeface="+mn-cs"/>
            </a:rPr>
            <a:t>」又は「</a:t>
          </a:r>
          <a:r>
            <a:rPr lang="en-US" altLang="ja-JP" sz="1050">
              <a:solidFill>
                <a:srgbClr val="FF0000"/>
              </a:solidFill>
              <a:effectLst/>
              <a:latin typeface="+mn-ea"/>
              <a:ea typeface="+mn-ea"/>
              <a:cs typeface="+mn-cs"/>
            </a:rPr>
            <a:t>S60/5/22</a:t>
          </a:r>
          <a:r>
            <a:rPr lang="ja-JP" altLang="en-US" sz="1050">
              <a:solidFill>
                <a:srgbClr val="FF0000"/>
              </a:solidFill>
              <a:effectLst/>
              <a:latin typeface="+mn-ea"/>
              <a:ea typeface="+mn-ea"/>
              <a:cs typeface="+mn-cs"/>
            </a:rPr>
            <a:t>」と入力</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＊「主な事業内容」は、定款に記載している事業について、主なものを簡潔に記載してく</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ださい（最大４行程度で）。</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＜記載例＞</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・エネルギー事業の企画・開発及び管理、不動産の取引、発電設備等の設計等</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・太陽光・地熱・バイオマス等発電事業、電力の売買および需給管理事業、省エネ支</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援サービス等　</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a:t>
          </a:r>
          <a:r>
            <a:rPr lang="en-US" altLang="ja-JP" sz="1050">
              <a:solidFill>
                <a:srgbClr val="FF0000"/>
              </a:solidFill>
              <a:effectLst/>
              <a:latin typeface="+mn-ea"/>
              <a:ea typeface="+mn-ea"/>
              <a:cs typeface="+mn-cs"/>
            </a:rPr>
            <a:t>OA</a:t>
          </a:r>
          <a:r>
            <a:rPr lang="ja-JP" altLang="en-US" sz="1050">
              <a:solidFill>
                <a:srgbClr val="FF0000"/>
              </a:solidFill>
              <a:effectLst/>
              <a:latin typeface="+mn-ea"/>
              <a:ea typeface="+mn-ea"/>
              <a:cs typeface="+mn-cs"/>
            </a:rPr>
            <a:t>機器の部品製造販売、精密加工生産用設備の設計・製造・販売等</a:t>
          </a:r>
          <a:endParaRPr lang="en-US" altLang="ja-JP" sz="1050">
            <a:solidFill>
              <a:srgbClr val="FF0000"/>
            </a:solidFill>
            <a:effectLst/>
            <a:latin typeface="+mn-ea"/>
            <a:ea typeface="+mn-ea"/>
            <a:cs typeface="+mn-cs"/>
          </a:endParaRPr>
        </a:p>
        <a:p>
          <a:endParaRPr lang="en-US" altLang="ja-JP" sz="1050">
            <a:solidFill>
              <a:srgbClr val="FF0000"/>
            </a:solidFill>
            <a:effectLst/>
            <a:latin typeface="+mn-ea"/>
            <a:ea typeface="+mn-ea"/>
            <a:cs typeface="+mn-cs"/>
          </a:endParaRPr>
        </a:p>
        <a:p>
          <a:endParaRPr lang="en-US" altLang="ja-JP" sz="1050">
            <a:solidFill>
              <a:srgbClr val="FF0000"/>
            </a:solidFill>
            <a:effectLst/>
            <a:latin typeface="+mn-ea"/>
            <a:ea typeface="+mn-ea"/>
            <a:cs typeface="+mn-cs"/>
          </a:endParaRPr>
        </a:p>
        <a:p>
          <a:endParaRPr lang="ja-JP" altLang="en-US" sz="1050">
            <a:solidFill>
              <a:srgbClr val="FF0000"/>
            </a:solidFill>
            <a:effectLst/>
            <a:latin typeface="+mn-ea"/>
            <a:ea typeface="+mn-ea"/>
            <a:cs typeface="+mn-cs"/>
          </a:endParaRPr>
        </a:p>
      </xdr:txBody>
    </xdr:sp>
    <xdr:clientData/>
  </xdr:twoCellAnchor>
  <xdr:oneCellAnchor>
    <xdr:from>
      <xdr:col>79</xdr:col>
      <xdr:colOff>0</xdr:colOff>
      <xdr:row>271</xdr:row>
      <xdr:rowOff>0</xdr:rowOff>
    </xdr:from>
    <xdr:ext cx="5680364" cy="133350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7267575" y="79267050"/>
          <a:ext cx="5680364" cy="1333500"/>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050">
              <a:solidFill>
                <a:srgbClr val="FF0000"/>
              </a:solidFill>
            </a:rPr>
            <a:t>＜事業実施スケジュール＞</a:t>
          </a:r>
          <a:endParaRPr kumimoji="1" lang="en-US" altLang="ja-JP" sz="1050">
            <a:solidFill>
              <a:srgbClr val="FF0000"/>
            </a:solidFill>
          </a:endParaRPr>
        </a:p>
        <a:p>
          <a:r>
            <a:rPr kumimoji="1" lang="ja-JP" altLang="en-US" sz="1050">
              <a:solidFill>
                <a:srgbClr val="FF0000"/>
              </a:solidFill>
            </a:rPr>
            <a:t>「完了予定年月日」を記載してください</a:t>
          </a:r>
        </a:p>
        <a:p>
          <a:r>
            <a:rPr kumimoji="1" lang="ja-JP" altLang="en-US" sz="1050">
              <a:solidFill>
                <a:srgbClr val="FF0000"/>
              </a:solidFill>
            </a:rPr>
            <a:t>　</a:t>
          </a:r>
          <a:r>
            <a:rPr kumimoji="1" lang="ja-JP" altLang="en-US" sz="1050" b="1">
              <a:solidFill>
                <a:sysClr val="windowText" lastClr="000000"/>
              </a:solidFill>
              <a:latin typeface="+mn-ea"/>
              <a:ea typeface="+mn-ea"/>
            </a:rPr>
            <a:t>令和</a:t>
          </a:r>
          <a:r>
            <a:rPr kumimoji="1" lang="en-US" altLang="ja-JP" sz="1050" b="1">
              <a:solidFill>
                <a:sysClr val="windowText" lastClr="000000"/>
              </a:solidFill>
              <a:latin typeface="+mn-ea"/>
              <a:ea typeface="+mn-ea"/>
            </a:rPr>
            <a:t>6</a:t>
          </a:r>
          <a:r>
            <a:rPr kumimoji="1" lang="ja-JP" altLang="en-US" sz="1050" b="1">
              <a:solidFill>
                <a:sysClr val="windowText" lastClr="000000"/>
              </a:solidFill>
              <a:latin typeface="+mn-ea"/>
              <a:ea typeface="+mn-ea"/>
            </a:rPr>
            <a:t>年</a:t>
          </a:r>
          <a:r>
            <a:rPr kumimoji="1" lang="en-US" altLang="ja-JP" sz="1050">
              <a:solidFill>
                <a:srgbClr val="FF0000"/>
              </a:solidFill>
              <a:latin typeface="+mn-ea"/>
              <a:ea typeface="+mn-ea"/>
            </a:rPr>
            <a:t>1</a:t>
          </a:r>
          <a:r>
            <a:rPr kumimoji="1" lang="ja-JP" altLang="en-US" sz="1050">
              <a:solidFill>
                <a:srgbClr val="FF0000"/>
              </a:solidFill>
              <a:latin typeface="+mn-ea"/>
              <a:ea typeface="+mn-ea"/>
            </a:rPr>
            <a:t>月</a:t>
          </a:r>
          <a:r>
            <a:rPr kumimoji="1" lang="en-US" altLang="ja-JP" sz="1050">
              <a:solidFill>
                <a:srgbClr val="FF0000"/>
              </a:solidFill>
              <a:latin typeface="+mn-ea"/>
              <a:ea typeface="+mn-ea"/>
            </a:rPr>
            <a:t>31</a:t>
          </a:r>
          <a:r>
            <a:rPr kumimoji="1" lang="ja-JP" altLang="en-US" sz="1050">
              <a:solidFill>
                <a:srgbClr val="FF0000"/>
              </a:solidFill>
              <a:latin typeface="+mn-ea"/>
              <a:ea typeface="+mn-ea"/>
            </a:rPr>
            <a:t>日の場合は「</a:t>
          </a:r>
          <a:r>
            <a:rPr kumimoji="1" lang="en-US" altLang="ja-JP" sz="1050" b="1">
              <a:solidFill>
                <a:sysClr val="windowText" lastClr="000000"/>
              </a:solidFill>
              <a:latin typeface="+mn-ea"/>
              <a:ea typeface="+mn-ea"/>
            </a:rPr>
            <a:t>R6</a:t>
          </a:r>
          <a:r>
            <a:rPr kumimoji="1" lang="en-US" altLang="ja-JP" sz="1050">
              <a:solidFill>
                <a:srgbClr val="FF0000"/>
              </a:solidFill>
              <a:latin typeface="+mn-ea"/>
              <a:ea typeface="+mn-ea"/>
            </a:rPr>
            <a:t>/1/31</a:t>
          </a:r>
          <a:r>
            <a:rPr kumimoji="1" lang="ja-JP" altLang="en-US" sz="1050">
              <a:solidFill>
                <a:srgbClr val="FF0000"/>
              </a:solidFill>
              <a:latin typeface="+mn-ea"/>
              <a:ea typeface="+mn-ea"/>
            </a:rPr>
            <a:t>」又は「</a:t>
          </a:r>
          <a:r>
            <a:rPr kumimoji="1" lang="en-US" altLang="ja-JP" sz="1050" b="1">
              <a:solidFill>
                <a:sysClr val="windowText" lastClr="000000"/>
              </a:solidFill>
              <a:latin typeface="+mn-ea"/>
              <a:ea typeface="+mn-ea"/>
            </a:rPr>
            <a:t>2024</a:t>
          </a:r>
          <a:r>
            <a:rPr kumimoji="1" lang="en-US" altLang="ja-JP" sz="1050">
              <a:solidFill>
                <a:srgbClr val="FF0000"/>
              </a:solidFill>
              <a:latin typeface="+mn-ea"/>
              <a:ea typeface="+mn-ea"/>
            </a:rPr>
            <a:t>/1/31</a:t>
          </a:r>
          <a:r>
            <a:rPr kumimoji="1" lang="ja-JP" altLang="en-US" sz="1050">
              <a:solidFill>
                <a:srgbClr val="FF0000"/>
              </a:solidFill>
              <a:latin typeface="+mn-ea"/>
              <a:ea typeface="+mn-ea"/>
            </a:rPr>
            <a:t>」と入力してください。和暦で</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表示されます。</a:t>
          </a:r>
        </a:p>
        <a:p>
          <a:r>
            <a:rPr kumimoji="1" lang="ja-JP" altLang="en-US" sz="1050">
              <a:solidFill>
                <a:srgbClr val="FF0000"/>
              </a:solidFill>
            </a:rPr>
            <a:t>　　</a:t>
          </a:r>
          <a:r>
            <a:rPr kumimoji="1" lang="ja-JP" altLang="en-US" sz="1050">
              <a:solidFill>
                <a:srgbClr val="FF0000"/>
              </a:solidFill>
              <a:latin typeface="+mn-ea"/>
              <a:ea typeface="+mn-ea"/>
            </a:rPr>
            <a:t>「</a:t>
          </a:r>
          <a:r>
            <a:rPr kumimoji="1" lang="en-US" altLang="ja-JP" sz="1050" b="1">
              <a:solidFill>
                <a:sysClr val="windowText" lastClr="000000"/>
              </a:solidFill>
              <a:latin typeface="+mn-ea"/>
              <a:ea typeface="+mn-ea"/>
            </a:rPr>
            <a:t>R6</a:t>
          </a:r>
          <a:r>
            <a:rPr kumimoji="1" lang="en-US" altLang="ja-JP" sz="1050">
              <a:solidFill>
                <a:srgbClr val="FF0000"/>
              </a:solidFill>
              <a:latin typeface="+mn-ea"/>
              <a:ea typeface="+mn-ea"/>
            </a:rPr>
            <a:t>/1/31</a:t>
          </a:r>
          <a:r>
            <a:rPr kumimoji="1" lang="ja-JP" altLang="en-US" sz="1050">
              <a:solidFill>
                <a:srgbClr val="FF0000"/>
              </a:solidFill>
              <a:latin typeface="+mn-ea"/>
              <a:ea typeface="+mn-ea"/>
            </a:rPr>
            <a:t>」と入力　→　「</a:t>
          </a:r>
          <a:r>
            <a:rPr kumimoji="1" lang="ja-JP" altLang="en-US" sz="1050" b="1">
              <a:solidFill>
                <a:sysClr val="windowText" lastClr="000000"/>
              </a:solidFill>
              <a:latin typeface="+mn-ea"/>
              <a:ea typeface="+mn-ea"/>
            </a:rPr>
            <a:t>令和</a:t>
          </a:r>
          <a:r>
            <a:rPr kumimoji="1" lang="en-US" altLang="ja-JP" sz="1050" b="1">
              <a:solidFill>
                <a:sysClr val="windowText" lastClr="000000"/>
              </a:solidFill>
              <a:latin typeface="+mn-ea"/>
              <a:ea typeface="+mn-ea"/>
            </a:rPr>
            <a:t>6</a:t>
          </a:r>
          <a:r>
            <a:rPr kumimoji="1" lang="ja-JP" altLang="en-US" sz="1050" b="1">
              <a:solidFill>
                <a:sysClr val="windowText" lastClr="000000"/>
              </a:solidFill>
              <a:latin typeface="+mn-ea"/>
              <a:ea typeface="+mn-ea"/>
            </a:rPr>
            <a:t>年</a:t>
          </a:r>
          <a:r>
            <a:rPr kumimoji="1" lang="en-US" altLang="ja-JP" sz="1050">
              <a:solidFill>
                <a:srgbClr val="FF0000"/>
              </a:solidFill>
              <a:latin typeface="+mn-ea"/>
              <a:ea typeface="+mn-ea"/>
            </a:rPr>
            <a:t>1</a:t>
          </a:r>
          <a:r>
            <a:rPr kumimoji="1" lang="ja-JP" altLang="en-US" sz="1050">
              <a:solidFill>
                <a:srgbClr val="FF0000"/>
              </a:solidFill>
              <a:latin typeface="+mn-ea"/>
              <a:ea typeface="+mn-ea"/>
            </a:rPr>
            <a:t>月</a:t>
          </a:r>
          <a:r>
            <a:rPr kumimoji="1" lang="en-US" altLang="ja-JP" sz="1050">
              <a:solidFill>
                <a:srgbClr val="FF0000"/>
              </a:solidFill>
              <a:latin typeface="+mn-ea"/>
              <a:ea typeface="+mn-ea"/>
            </a:rPr>
            <a:t>31</a:t>
          </a:r>
          <a:r>
            <a:rPr kumimoji="1" lang="ja-JP" altLang="en-US" sz="1050">
              <a:solidFill>
                <a:srgbClr val="FF0000"/>
              </a:solidFill>
              <a:latin typeface="+mn-ea"/>
              <a:ea typeface="+mn-ea"/>
            </a:rPr>
            <a:t>日」と表示されます。　　</a:t>
          </a:r>
        </a:p>
        <a:p>
          <a:endParaRPr kumimoji="1" lang="en-US" altLang="ja-JP" sz="1050">
            <a:solidFill>
              <a:srgbClr val="FF0000"/>
            </a:solidFill>
          </a:endParaRPr>
        </a:p>
      </xdr:txBody>
    </xdr:sp>
    <xdr:clientData/>
  </xdr:oneCellAnchor>
  <xdr:twoCellAnchor>
    <xdr:from>
      <xdr:col>88</xdr:col>
      <xdr:colOff>704850</xdr:colOff>
      <xdr:row>270</xdr:row>
      <xdr:rowOff>85725</xdr:rowOff>
    </xdr:from>
    <xdr:to>
      <xdr:col>96</xdr:col>
      <xdr:colOff>590550</xdr:colOff>
      <xdr:row>280</xdr:row>
      <xdr:rowOff>161923</xdr:rowOff>
    </xdr:to>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13687425" y="79133700"/>
          <a:ext cx="0" cy="15621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＜事業実施スケジュール＞</a:t>
          </a:r>
          <a:endParaRPr kumimoji="1" lang="en-US" altLang="ja-JP" sz="1050">
            <a:solidFill>
              <a:srgbClr val="FF0000"/>
            </a:solidFill>
          </a:endParaRPr>
        </a:p>
        <a:p>
          <a:r>
            <a:rPr kumimoji="1" lang="ja-JP" altLang="en-US" sz="1050">
              <a:solidFill>
                <a:srgbClr val="FF0000"/>
              </a:solidFill>
              <a:latin typeface="+mn-ea"/>
              <a:ea typeface="+mn-ea"/>
            </a:rPr>
            <a:t>＊事業の実施スケジュールを別紙（</a:t>
          </a:r>
          <a:r>
            <a:rPr kumimoji="1" lang="en-US" altLang="ja-JP" sz="1050">
              <a:solidFill>
                <a:srgbClr val="FF0000"/>
              </a:solidFill>
              <a:latin typeface="+mn-ea"/>
              <a:ea typeface="+mn-ea"/>
            </a:rPr>
            <a:t>B-5</a:t>
          </a:r>
          <a:r>
            <a:rPr kumimoji="1" lang="ja-JP" altLang="en-US" sz="1050">
              <a:solidFill>
                <a:srgbClr val="FF0000"/>
              </a:solidFill>
              <a:latin typeface="+mn-ea"/>
              <a:ea typeface="+mn-ea"/>
            </a:rPr>
            <a:t>）に記入するとともに、各年度に実施する内容を具</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体的に記載してください。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１年目　設備導入計画、</a:t>
          </a:r>
          <a:r>
            <a:rPr kumimoji="1" lang="en-US" altLang="ja-JP" sz="1050">
              <a:solidFill>
                <a:srgbClr val="FF0000"/>
              </a:solidFill>
              <a:latin typeface="+mn-ea"/>
              <a:ea typeface="+mn-ea"/>
            </a:rPr>
            <a:t>A</a:t>
          </a:r>
          <a:r>
            <a:rPr kumimoji="1" lang="ja-JP" altLang="en-US" sz="1050">
              <a:solidFill>
                <a:srgbClr val="FF0000"/>
              </a:solidFill>
              <a:latin typeface="+mn-ea"/>
              <a:ea typeface="+mn-ea"/>
            </a:rPr>
            <a:t>地区の設備設置（区間を複数年度に分けて実施する場合）</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２年目　設備の設置（２年目ですべての設備を設置する場合）、Ｂ地区の設備設置（同上）</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単年度の申請の場合は、</a:t>
          </a:r>
          <a:r>
            <a:rPr kumimoji="1" lang="en-US" altLang="ja-JP" sz="1050">
              <a:solidFill>
                <a:srgbClr val="FF0000"/>
              </a:solidFill>
              <a:latin typeface="+mn-ea"/>
              <a:ea typeface="+mn-ea"/>
            </a:rPr>
            <a:t>1</a:t>
          </a:r>
          <a:r>
            <a:rPr kumimoji="1" lang="ja-JP" altLang="en-US" sz="1050">
              <a:solidFill>
                <a:srgbClr val="FF0000"/>
              </a:solidFill>
              <a:latin typeface="+mn-ea"/>
              <a:ea typeface="+mn-ea"/>
            </a:rPr>
            <a:t>年目に「設備の設置」と記載してください。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＊「完了予定年月日」を記載してください</a:t>
          </a:r>
        </a:p>
        <a:p>
          <a:r>
            <a:rPr kumimoji="1" lang="ja-JP" altLang="en-US" sz="1050">
              <a:solidFill>
                <a:srgbClr val="FF0000"/>
              </a:solidFill>
              <a:latin typeface="+mn-ea"/>
              <a:ea typeface="+mn-ea"/>
            </a:rPr>
            <a:t>　</a:t>
          </a:r>
          <a:r>
            <a:rPr kumimoji="1" lang="ja-JP" altLang="en-US" sz="1050" b="1">
              <a:solidFill>
                <a:sysClr val="windowText" lastClr="000000"/>
              </a:solidFill>
              <a:latin typeface="+mn-ea"/>
              <a:ea typeface="+mn-ea"/>
            </a:rPr>
            <a:t>令和</a:t>
          </a:r>
          <a:r>
            <a:rPr kumimoji="1" lang="en-US" altLang="ja-JP" sz="1050" b="1">
              <a:solidFill>
                <a:sysClr val="windowText" lastClr="000000"/>
              </a:solidFill>
              <a:latin typeface="+mn-ea"/>
              <a:ea typeface="+mn-ea"/>
            </a:rPr>
            <a:t>6</a:t>
          </a:r>
          <a:r>
            <a:rPr kumimoji="1" lang="ja-JP" altLang="en-US" sz="1050" b="1">
              <a:solidFill>
                <a:sysClr val="windowText" lastClr="000000"/>
              </a:solidFill>
              <a:latin typeface="+mn-ea"/>
              <a:ea typeface="+mn-ea"/>
            </a:rPr>
            <a:t>年</a:t>
          </a:r>
          <a:r>
            <a:rPr kumimoji="1" lang="en-US" altLang="ja-JP" sz="1050">
              <a:solidFill>
                <a:srgbClr val="FF0000"/>
              </a:solidFill>
              <a:latin typeface="+mn-ea"/>
              <a:ea typeface="+mn-ea"/>
            </a:rPr>
            <a:t>1</a:t>
          </a:r>
          <a:r>
            <a:rPr kumimoji="1" lang="ja-JP" altLang="en-US" sz="1050">
              <a:solidFill>
                <a:srgbClr val="FF0000"/>
              </a:solidFill>
              <a:latin typeface="+mn-ea"/>
              <a:ea typeface="+mn-ea"/>
            </a:rPr>
            <a:t>月</a:t>
          </a:r>
          <a:r>
            <a:rPr kumimoji="1" lang="en-US" altLang="ja-JP" sz="1050">
              <a:solidFill>
                <a:srgbClr val="FF0000"/>
              </a:solidFill>
              <a:latin typeface="+mn-ea"/>
              <a:ea typeface="+mn-ea"/>
            </a:rPr>
            <a:t>31</a:t>
          </a:r>
          <a:r>
            <a:rPr kumimoji="1" lang="ja-JP" altLang="en-US" sz="1050">
              <a:solidFill>
                <a:srgbClr val="FF0000"/>
              </a:solidFill>
              <a:latin typeface="+mn-ea"/>
              <a:ea typeface="+mn-ea"/>
            </a:rPr>
            <a:t>日の場合は「</a:t>
          </a:r>
          <a:r>
            <a:rPr kumimoji="1" lang="en-US" altLang="ja-JP" sz="1050" b="1">
              <a:solidFill>
                <a:sysClr val="windowText" lastClr="000000"/>
              </a:solidFill>
              <a:latin typeface="+mn-ea"/>
              <a:ea typeface="+mn-ea"/>
            </a:rPr>
            <a:t>R6</a:t>
          </a:r>
          <a:r>
            <a:rPr kumimoji="1" lang="en-US" altLang="ja-JP" sz="1050">
              <a:solidFill>
                <a:srgbClr val="FF0000"/>
              </a:solidFill>
              <a:latin typeface="+mn-ea"/>
              <a:ea typeface="+mn-ea"/>
            </a:rPr>
            <a:t>/1/31</a:t>
          </a:r>
          <a:r>
            <a:rPr kumimoji="1" lang="ja-JP" altLang="en-US" sz="1050">
              <a:solidFill>
                <a:srgbClr val="FF0000"/>
              </a:solidFill>
              <a:latin typeface="+mn-ea"/>
              <a:ea typeface="+mn-ea"/>
            </a:rPr>
            <a:t>」又は「</a:t>
          </a:r>
          <a:r>
            <a:rPr kumimoji="1" lang="en-US" altLang="ja-JP" sz="1050" b="1">
              <a:solidFill>
                <a:sysClr val="windowText" lastClr="000000"/>
              </a:solidFill>
              <a:latin typeface="+mn-ea"/>
              <a:ea typeface="+mn-ea"/>
            </a:rPr>
            <a:t>2024</a:t>
          </a:r>
          <a:r>
            <a:rPr kumimoji="1" lang="en-US" altLang="ja-JP" sz="1050">
              <a:solidFill>
                <a:srgbClr val="FF0000"/>
              </a:solidFill>
              <a:latin typeface="+mn-ea"/>
              <a:ea typeface="+mn-ea"/>
            </a:rPr>
            <a:t>/1/31</a:t>
          </a:r>
          <a:r>
            <a:rPr kumimoji="1" lang="ja-JP" altLang="en-US" sz="1050">
              <a:solidFill>
                <a:srgbClr val="FF0000"/>
              </a:solidFill>
              <a:latin typeface="+mn-ea"/>
              <a:ea typeface="+mn-ea"/>
            </a:rPr>
            <a:t>」と入力してください。和暦で</a:t>
          </a:r>
        </a:p>
        <a:p>
          <a:r>
            <a:rPr kumimoji="1" lang="ja-JP" altLang="en-US" sz="1050">
              <a:solidFill>
                <a:srgbClr val="FF0000"/>
              </a:solidFill>
              <a:latin typeface="+mn-ea"/>
              <a:ea typeface="+mn-ea"/>
            </a:rPr>
            <a:t>　表示されます。</a:t>
          </a:r>
        </a:p>
        <a:p>
          <a:r>
            <a:rPr kumimoji="1" lang="ja-JP" altLang="en-US" sz="1050">
              <a:solidFill>
                <a:srgbClr val="FF0000"/>
              </a:solidFill>
              <a:latin typeface="+mn-ea"/>
              <a:ea typeface="+mn-ea"/>
            </a:rPr>
            <a:t>　　「</a:t>
          </a:r>
          <a:r>
            <a:rPr kumimoji="1" lang="en-US" altLang="ja-JP" sz="1050" b="1">
              <a:solidFill>
                <a:sysClr val="windowText" lastClr="000000"/>
              </a:solidFill>
              <a:latin typeface="+mn-ea"/>
              <a:ea typeface="+mn-ea"/>
            </a:rPr>
            <a:t>R6</a:t>
          </a:r>
          <a:r>
            <a:rPr kumimoji="1" lang="en-US" altLang="ja-JP" sz="1050">
              <a:solidFill>
                <a:srgbClr val="FF0000"/>
              </a:solidFill>
              <a:latin typeface="+mn-ea"/>
              <a:ea typeface="+mn-ea"/>
            </a:rPr>
            <a:t>/1/31</a:t>
          </a:r>
          <a:r>
            <a:rPr kumimoji="1" lang="ja-JP" altLang="en-US" sz="1050">
              <a:solidFill>
                <a:srgbClr val="FF0000"/>
              </a:solidFill>
              <a:latin typeface="+mn-ea"/>
              <a:ea typeface="+mn-ea"/>
            </a:rPr>
            <a:t>」と入力　→　「</a:t>
          </a:r>
          <a:r>
            <a:rPr kumimoji="1" lang="ja-JP" altLang="en-US" sz="1050" b="1">
              <a:solidFill>
                <a:sysClr val="windowText" lastClr="000000"/>
              </a:solidFill>
              <a:latin typeface="+mn-ea"/>
              <a:ea typeface="+mn-ea"/>
            </a:rPr>
            <a:t>令和</a:t>
          </a:r>
          <a:r>
            <a:rPr kumimoji="1" lang="en-US" altLang="ja-JP" sz="1050" b="1">
              <a:solidFill>
                <a:sysClr val="windowText" lastClr="000000"/>
              </a:solidFill>
              <a:latin typeface="+mn-ea"/>
              <a:ea typeface="+mn-ea"/>
            </a:rPr>
            <a:t>6</a:t>
          </a:r>
          <a:r>
            <a:rPr kumimoji="1" lang="ja-JP" altLang="en-US" sz="1050" b="1">
              <a:solidFill>
                <a:sysClr val="windowText" lastClr="000000"/>
              </a:solidFill>
              <a:latin typeface="+mn-ea"/>
              <a:ea typeface="+mn-ea"/>
            </a:rPr>
            <a:t>年</a:t>
          </a:r>
          <a:r>
            <a:rPr kumimoji="1" lang="en-US" altLang="ja-JP" sz="1050">
              <a:solidFill>
                <a:srgbClr val="FF0000"/>
              </a:solidFill>
              <a:latin typeface="+mn-ea"/>
              <a:ea typeface="+mn-ea"/>
            </a:rPr>
            <a:t>1</a:t>
          </a:r>
          <a:r>
            <a:rPr kumimoji="1" lang="ja-JP" altLang="en-US" sz="1050">
              <a:solidFill>
                <a:srgbClr val="FF0000"/>
              </a:solidFill>
              <a:latin typeface="+mn-ea"/>
              <a:ea typeface="+mn-ea"/>
            </a:rPr>
            <a:t>月</a:t>
          </a:r>
          <a:r>
            <a:rPr kumimoji="1" lang="en-US" altLang="ja-JP" sz="1050">
              <a:solidFill>
                <a:srgbClr val="FF0000"/>
              </a:solidFill>
              <a:latin typeface="+mn-ea"/>
              <a:ea typeface="+mn-ea"/>
            </a:rPr>
            <a:t>31</a:t>
          </a:r>
          <a:r>
            <a:rPr kumimoji="1" lang="ja-JP" altLang="en-US" sz="1050">
              <a:solidFill>
                <a:srgbClr val="FF0000"/>
              </a:solidFill>
              <a:latin typeface="+mn-ea"/>
              <a:ea typeface="+mn-ea"/>
            </a:rPr>
            <a:t>日」と表示されます。　</a:t>
          </a:r>
          <a:r>
            <a:rPr kumimoji="1" lang="ja-JP" altLang="en-US" sz="1050">
              <a:solidFill>
                <a:srgbClr val="FF0000"/>
              </a:solidFill>
            </a:rPr>
            <a:t>　</a:t>
          </a:r>
        </a:p>
        <a:p>
          <a:endParaRPr kumimoji="1" lang="ja-JP" altLang="en-US" sz="1100"/>
        </a:p>
      </xdr:txBody>
    </xdr:sp>
    <xdr:clientData/>
  </xdr:twoCellAnchor>
  <xdr:twoCellAnchor>
    <xdr:from>
      <xdr:col>79</xdr:col>
      <xdr:colOff>0</xdr:colOff>
      <xdr:row>6</xdr:row>
      <xdr:rowOff>0</xdr:rowOff>
    </xdr:from>
    <xdr:to>
      <xdr:col>87</xdr:col>
      <xdr:colOff>25400</xdr:colOff>
      <xdr:row>12</xdr:row>
      <xdr:rowOff>54503</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7267575" y="1975908"/>
          <a:ext cx="5759450" cy="1488545"/>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「事業実施の団体」は、当協会から通知する際の相手先となりますので、団体名、代表者の役職名及び氏名を正確に記載してください（</a:t>
          </a:r>
          <a:r>
            <a:rPr kumimoji="1" lang="en-US" altLang="ja-JP" sz="1050" b="1">
              <a:solidFill>
                <a:sysClr val="windowText" lastClr="000000"/>
              </a:solidFill>
            </a:rPr>
            <a:t>A-1</a:t>
          </a:r>
          <a:r>
            <a:rPr kumimoji="1" lang="ja-JP" altLang="en-US" sz="1050" b="1">
              <a:solidFill>
                <a:sysClr val="windowText" lastClr="000000"/>
              </a:solidFill>
            </a:rPr>
            <a:t>応募申請書</a:t>
          </a:r>
          <a:r>
            <a:rPr kumimoji="1" lang="ja-JP" altLang="en-US" sz="1050">
              <a:solidFill>
                <a:srgbClr val="FF0000"/>
              </a:solidFill>
            </a:rPr>
            <a:t>と同一になります）。共同事業者がいるときは代表事業者を記載してください。</a:t>
          </a:r>
          <a:endParaRPr kumimoji="1" lang="en-US" altLang="ja-JP" sz="1050">
            <a:solidFill>
              <a:srgbClr val="FF0000"/>
            </a:solidFill>
          </a:endParaRPr>
        </a:p>
        <a:p>
          <a:r>
            <a:rPr kumimoji="1" lang="ja-JP" altLang="en-US" sz="1050">
              <a:solidFill>
                <a:srgbClr val="FF0000"/>
              </a:solidFill>
            </a:rPr>
            <a:t>＊団体名の文字の中に空白を入れないでください。</a:t>
          </a:r>
          <a:endParaRPr kumimoji="1" lang="en-US" altLang="ja-JP" sz="1050">
            <a:solidFill>
              <a:srgbClr val="FF0000"/>
            </a:solidFill>
          </a:endParaRPr>
        </a:p>
        <a:p>
          <a:r>
            <a:rPr kumimoji="1" lang="ja-JP" altLang="en-US" sz="1050">
              <a:solidFill>
                <a:srgbClr val="FF0000"/>
              </a:solidFill>
            </a:rPr>
            <a:t>　　　　　（</a:t>
          </a:r>
          <a:r>
            <a:rPr kumimoji="1" lang="en-US" altLang="ja-JP" sz="1050">
              <a:solidFill>
                <a:srgbClr val="FF0000"/>
              </a:solidFill>
            </a:rPr>
            <a:t>【</a:t>
          </a:r>
          <a:r>
            <a:rPr kumimoji="1" lang="ja-JP" altLang="en-US" sz="1050">
              <a:solidFill>
                <a:srgbClr val="FF0000"/>
              </a:solidFill>
            </a:rPr>
            <a:t>例</a:t>
          </a:r>
          <a:r>
            <a:rPr kumimoji="1" lang="en-US" altLang="ja-JP" sz="1050">
              <a:solidFill>
                <a:srgbClr val="FF0000"/>
              </a:solidFill>
            </a:rPr>
            <a:t>】</a:t>
          </a:r>
          <a:r>
            <a:rPr kumimoji="1" lang="ja-JP" altLang="en-US" sz="1050">
              <a:solidFill>
                <a:srgbClr val="FF0000"/>
              </a:solidFill>
            </a:rPr>
            <a:t>株式会社　○○○　→株式会社○○○）</a:t>
          </a:r>
          <a:endParaRPr kumimoji="1" lang="en-US" altLang="ja-JP" sz="1050">
            <a:solidFill>
              <a:srgbClr val="FF0000"/>
            </a:solidFill>
          </a:endParaRPr>
        </a:p>
        <a:p>
          <a:r>
            <a:rPr kumimoji="1" lang="ja-JP" altLang="en-US" sz="1050">
              <a:solidFill>
                <a:srgbClr val="FF0000"/>
              </a:solidFill>
            </a:rPr>
            <a:t>＊所在地は、都道府県名から記載してください。</a:t>
          </a:r>
        </a:p>
        <a:p>
          <a:endParaRPr kumimoji="1" lang="en-US" altLang="ja-JP" sz="1050">
            <a:solidFill>
              <a:srgbClr val="FF0000"/>
            </a:solidFill>
          </a:endParaRPr>
        </a:p>
        <a:p>
          <a:endParaRPr kumimoji="1" lang="ja-JP" altLang="en-US" sz="1050">
            <a:solidFill>
              <a:srgbClr val="FF0000"/>
            </a:solidFill>
          </a:endParaRPr>
        </a:p>
      </xdr:txBody>
    </xdr:sp>
    <xdr:clientData/>
  </xdr:twoCellAnchor>
  <xdr:twoCellAnchor>
    <xdr:from>
      <xdr:col>79</xdr:col>
      <xdr:colOff>10583</xdr:colOff>
      <xdr:row>12</xdr:row>
      <xdr:rowOff>177799</xdr:rowOff>
    </xdr:from>
    <xdr:to>
      <xdr:col>87</xdr:col>
      <xdr:colOff>12170</xdr:colOff>
      <xdr:row>17</xdr:row>
      <xdr:rowOff>0</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7278158" y="3587749"/>
          <a:ext cx="5735637" cy="1155701"/>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「団体の責任者及び担当者」は、事業実施の団体と同じ所属にしてください</a:t>
          </a:r>
          <a:r>
            <a:rPr kumimoji="1" lang="ja-JP" altLang="en-US" sz="1050">
              <a:solidFill>
                <a:srgbClr val="FF0000"/>
              </a:solidFill>
              <a:latin typeface="+mn-ea"/>
              <a:ea typeface="+mn-ea"/>
            </a:rPr>
            <a:t>（社外コンサルタント等は不可）。</a:t>
          </a:r>
          <a:r>
            <a:rPr kumimoji="1" lang="ja-JP" altLang="en-US" sz="1050">
              <a:solidFill>
                <a:srgbClr val="FF0000"/>
              </a:solidFill>
            </a:rPr>
            <a:t>責任者と担当者は同一でも可です（</a:t>
          </a:r>
          <a:r>
            <a:rPr kumimoji="1" lang="en-US" altLang="ja-JP" sz="1050" b="1">
              <a:solidFill>
                <a:sysClr val="windowText" lastClr="000000"/>
              </a:solidFill>
            </a:rPr>
            <a:t>A-1</a:t>
          </a:r>
          <a:r>
            <a:rPr kumimoji="1" lang="ja-JP" altLang="en-US" sz="1050" b="1">
              <a:solidFill>
                <a:sysClr val="windowText" lastClr="000000"/>
              </a:solidFill>
            </a:rPr>
            <a:t>応募申請書</a:t>
          </a:r>
          <a:r>
            <a:rPr kumimoji="1" lang="ja-JP" altLang="en-US" sz="1050">
              <a:solidFill>
                <a:srgbClr val="FF0000"/>
              </a:solidFill>
            </a:rPr>
            <a:t>の責任者及び担当者と</a:t>
          </a:r>
          <a:endParaRPr kumimoji="1" lang="en-US" altLang="ja-JP" sz="1050">
            <a:solidFill>
              <a:srgbClr val="FF0000"/>
            </a:solidFill>
          </a:endParaRPr>
        </a:p>
        <a:p>
          <a:r>
            <a:rPr kumimoji="1" lang="ja-JP" altLang="en-US" sz="1050">
              <a:solidFill>
                <a:srgbClr val="FF0000"/>
              </a:solidFill>
            </a:rPr>
            <a:t>同一になります）。</a:t>
          </a:r>
          <a:endParaRPr kumimoji="1" lang="en-US" altLang="ja-JP" sz="1050">
            <a:solidFill>
              <a:srgbClr val="FF0000"/>
            </a:solidFill>
          </a:endParaRPr>
        </a:p>
        <a:p>
          <a:r>
            <a:rPr kumimoji="1" lang="ja-JP" altLang="en-US" sz="1050">
              <a:solidFill>
                <a:srgbClr val="FF0000"/>
              </a:solidFill>
            </a:rPr>
            <a:t>＊オレンジ部分は必ず記載してください。</a:t>
          </a:r>
          <a:endParaRPr kumimoji="1" lang="en-US" altLang="ja-JP" sz="1050">
            <a:solidFill>
              <a:srgbClr val="FF0000"/>
            </a:solidFill>
          </a:endParaRPr>
        </a:p>
        <a:p>
          <a:endParaRPr kumimoji="1" lang="ja-JP" altLang="en-US" sz="1050">
            <a:solidFill>
              <a:srgbClr val="FF0000"/>
            </a:solidFill>
          </a:endParaRPr>
        </a:p>
      </xdr:txBody>
    </xdr:sp>
    <xdr:clientData/>
  </xdr:twoCellAnchor>
  <xdr:twoCellAnchor>
    <xdr:from>
      <xdr:col>79</xdr:col>
      <xdr:colOff>9525</xdr:colOff>
      <xdr:row>120</xdr:row>
      <xdr:rowOff>62439</xdr:rowOff>
    </xdr:from>
    <xdr:to>
      <xdr:col>87</xdr:col>
      <xdr:colOff>38100</xdr:colOff>
      <xdr:row>123</xdr:row>
      <xdr:rowOff>149750</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7277100" y="24665514"/>
          <a:ext cx="5762625" cy="65881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事業実施場所の地図</a:t>
          </a:r>
          <a:r>
            <a:rPr kumimoji="1" lang="en-US" altLang="ja-JP" sz="1050">
              <a:solidFill>
                <a:srgbClr val="FF0000"/>
              </a:solidFill>
              <a:latin typeface="+mn-ea"/>
              <a:ea typeface="+mn-ea"/>
            </a:rPr>
            <a:t>】</a:t>
          </a:r>
          <a:r>
            <a:rPr kumimoji="1" lang="ja-JP" altLang="en-US" sz="1050">
              <a:solidFill>
                <a:srgbClr val="FF0000"/>
              </a:solidFill>
              <a:latin typeface="+mn-ea"/>
              <a:ea typeface="+mn-ea"/>
            </a:rPr>
            <a:t>は、事業実施位置がわかる地図を添付してください。複数設備を導入する場合もできる限り１枚の地図におさめてください（縮尺も明示してください）。</a:t>
          </a:r>
          <a:br>
            <a:rPr kumimoji="1" lang="en-US" altLang="ja-JP" sz="1050">
              <a:solidFill>
                <a:srgbClr val="FF0000"/>
              </a:solidFill>
              <a:latin typeface="+mn-ea"/>
              <a:ea typeface="+mn-ea"/>
            </a:rPr>
          </a:br>
          <a:br>
            <a:rPr kumimoji="1" lang="en-US" altLang="ja-JP" sz="1050">
              <a:solidFill>
                <a:srgbClr val="FF0000"/>
              </a:solidFill>
              <a:latin typeface="+mn-ea"/>
              <a:ea typeface="+mn-ea"/>
            </a:rPr>
          </a:br>
          <a:endParaRPr kumimoji="1" lang="ja-JP" altLang="en-US" sz="1050">
            <a:solidFill>
              <a:srgbClr val="FF0000"/>
            </a:solidFill>
            <a:latin typeface="+mn-ea"/>
            <a:ea typeface="+mn-ea"/>
          </a:endParaRPr>
        </a:p>
      </xdr:txBody>
    </xdr:sp>
    <xdr:clientData/>
  </xdr:twoCellAnchor>
  <xdr:twoCellAnchor>
    <xdr:from>
      <xdr:col>79</xdr:col>
      <xdr:colOff>0</xdr:colOff>
      <xdr:row>186</xdr:row>
      <xdr:rowOff>132026</xdr:rowOff>
    </xdr:from>
    <xdr:to>
      <xdr:col>86</xdr:col>
      <xdr:colOff>677597</xdr:colOff>
      <xdr:row>191</xdr:row>
      <xdr:rowOff>33336</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7084219" y="34100557"/>
          <a:ext cx="5749659" cy="972873"/>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a:solidFill>
                <a:srgbClr val="FF0000"/>
              </a:solidFill>
              <a:effectLst/>
              <a:latin typeface="+mn-lt"/>
              <a:ea typeface="+mn-ea"/>
              <a:cs typeface="+mn-cs"/>
            </a:rPr>
            <a:t>＜事業の実施体制＞補助事業の実施体制について、事業のスキーム及び補助事業者内の施工管理や経理等の体制、発注予定先などについて記載してください。</a:t>
          </a:r>
          <a:endParaRPr lang="ja-JP" altLang="ja-JP">
            <a:solidFill>
              <a:srgbClr val="FF0000"/>
            </a:solidFill>
            <a:effectLst/>
          </a:endParaRPr>
        </a:p>
        <a:p>
          <a:r>
            <a:rPr kumimoji="1" lang="ja-JP" altLang="ja-JP" sz="1100">
              <a:solidFill>
                <a:srgbClr val="FF0000"/>
              </a:solidFill>
              <a:effectLst/>
              <a:latin typeface="+mn-lt"/>
              <a:ea typeface="+mn-ea"/>
              <a:cs typeface="+mn-cs"/>
            </a:rPr>
            <a:t>実施体制の詳細を</a:t>
          </a:r>
          <a:r>
            <a:rPr kumimoji="1" lang="en-US" altLang="ja-JP" sz="1100">
              <a:solidFill>
                <a:srgbClr val="FF0000"/>
              </a:solidFill>
              <a:effectLst/>
              <a:latin typeface="+mn-lt"/>
              <a:ea typeface="+mn-ea"/>
              <a:cs typeface="+mn-cs"/>
            </a:rPr>
            <a:t>B-4</a:t>
          </a:r>
          <a:r>
            <a:rPr kumimoji="1" lang="ja-JP" altLang="ja-JP" sz="1100">
              <a:solidFill>
                <a:srgbClr val="FF0000"/>
              </a:solidFill>
              <a:effectLst/>
              <a:latin typeface="+mn-lt"/>
              <a:ea typeface="+mn-ea"/>
              <a:cs typeface="+mn-cs"/>
            </a:rPr>
            <a:t>に添付してください。</a:t>
          </a:r>
          <a:endParaRPr lang="ja-JP" altLang="ja-JP">
            <a:solidFill>
              <a:srgbClr val="FF0000"/>
            </a:solidFill>
            <a:effectLst/>
          </a:endParaRPr>
        </a:p>
      </xdr:txBody>
    </xdr:sp>
    <xdr:clientData/>
  </xdr:twoCellAnchor>
  <xdr:twoCellAnchor>
    <xdr:from>
      <xdr:col>78</xdr:col>
      <xdr:colOff>370415</xdr:colOff>
      <xdr:row>231</xdr:row>
      <xdr:rowOff>222265</xdr:rowOff>
    </xdr:from>
    <xdr:to>
      <xdr:col>86</xdr:col>
      <xdr:colOff>677332</xdr:colOff>
      <xdr:row>239</xdr:row>
      <xdr:rowOff>180975</xdr:rowOff>
    </xdr:to>
    <xdr:sp macro="" textlink="">
      <xdr:nvSpPr>
        <xdr:cNvPr id="31" name="テキスト ボックス 30">
          <a:extLst>
            <a:ext uri="{FF2B5EF4-FFF2-40B4-BE49-F238E27FC236}">
              <a16:creationId xmlns:a16="http://schemas.microsoft.com/office/drawing/2014/main" id="{00000000-0008-0000-0100-00001F000000}"/>
            </a:ext>
          </a:extLst>
        </xdr:cNvPr>
        <xdr:cNvSpPr txBox="1"/>
      </xdr:nvSpPr>
      <xdr:spPr>
        <a:xfrm>
          <a:off x="7266515" y="70250065"/>
          <a:ext cx="5726642" cy="168273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＜事業実施に関連する事項＞</a:t>
          </a:r>
          <a:endParaRPr kumimoji="1" lang="en-US" altLang="ja-JP" sz="1050">
            <a:solidFill>
              <a:srgbClr val="FF0000"/>
            </a:solidFill>
          </a:endParaRPr>
        </a:p>
        <a:p>
          <a:r>
            <a:rPr kumimoji="1" lang="en-US" altLang="ja-JP" sz="1050">
              <a:solidFill>
                <a:srgbClr val="FF0000"/>
              </a:solidFill>
            </a:rPr>
            <a:t>【</a:t>
          </a:r>
          <a:r>
            <a:rPr kumimoji="1" lang="ja-JP" altLang="en-US" sz="1050">
              <a:solidFill>
                <a:srgbClr val="FF0000"/>
              </a:solidFill>
            </a:rPr>
            <a:t>他の補助金との関係</a:t>
          </a:r>
          <a:r>
            <a:rPr kumimoji="1" lang="en-US" altLang="ja-JP" sz="1050">
              <a:solidFill>
                <a:srgbClr val="FF0000"/>
              </a:solidFill>
            </a:rPr>
            <a:t>】</a:t>
          </a:r>
          <a:r>
            <a:rPr kumimoji="1" lang="ja-JP" altLang="en-US" sz="1050">
              <a:solidFill>
                <a:srgbClr val="FF0000"/>
              </a:solidFill>
            </a:rPr>
            <a:t>は、他の国の補助金等（固定価格買取制度を含む。）への応募状況等を記入すること。該当しない場合は、「該当なし」にチェックを入れてください。</a:t>
          </a:r>
          <a:endParaRPr kumimoji="1" lang="en-US" altLang="ja-JP" sz="1050">
            <a:solidFill>
              <a:srgbClr val="FF0000"/>
            </a:solidFill>
          </a:endParaRPr>
        </a:p>
        <a:p>
          <a:endParaRPr kumimoji="1" lang="en-US" altLang="ja-JP" sz="1050">
            <a:solidFill>
              <a:srgbClr val="FF0000"/>
            </a:solidFill>
          </a:endParaRPr>
        </a:p>
        <a:p>
          <a:r>
            <a:rPr kumimoji="1" lang="en-US" altLang="ja-JP" sz="1050">
              <a:solidFill>
                <a:srgbClr val="FF0000"/>
              </a:solidFill>
            </a:rPr>
            <a:t>【</a:t>
          </a:r>
          <a:r>
            <a:rPr kumimoji="1" lang="ja-JP" altLang="en-US" sz="1050">
              <a:solidFill>
                <a:srgbClr val="FF0000"/>
              </a:solidFill>
            </a:rPr>
            <a:t>許認可、権利関係等事業実施の前提となる事項及び実施上問題となる事項</a:t>
          </a:r>
          <a:r>
            <a:rPr kumimoji="1" lang="en-US" altLang="ja-JP" sz="1050">
              <a:solidFill>
                <a:srgbClr val="FF0000"/>
              </a:solidFill>
            </a:rPr>
            <a:t>】</a:t>
          </a:r>
          <a:r>
            <a:rPr kumimoji="1" lang="ja-JP" altLang="en-US" sz="1050">
              <a:solidFill>
                <a:srgbClr val="FF0000"/>
              </a:solidFill>
            </a:rPr>
            <a:t>は、補助事業遂行上、許認可、権利関係等関係者間の調整が必要となる事項について記入すること。該当しない場合は、「該当なし」にチェックを入れてください。</a:t>
          </a:r>
        </a:p>
        <a:p>
          <a:endParaRPr kumimoji="1" lang="ja-JP" altLang="en-US" sz="1050">
            <a:solidFill>
              <a:srgbClr val="FF0000"/>
            </a:solidFill>
          </a:endParaRPr>
        </a:p>
      </xdr:txBody>
    </xdr:sp>
    <xdr:clientData/>
  </xdr:twoCellAnchor>
  <xdr:twoCellAnchor>
    <xdr:from>
      <xdr:col>79</xdr:col>
      <xdr:colOff>19050</xdr:colOff>
      <xdr:row>50</xdr:row>
      <xdr:rowOff>114299</xdr:rowOff>
    </xdr:from>
    <xdr:to>
      <xdr:col>87</xdr:col>
      <xdr:colOff>9525</xdr:colOff>
      <xdr:row>88</xdr:row>
      <xdr:rowOff>104775</xdr:rowOff>
    </xdr:to>
    <xdr:sp macro="" textlink="">
      <xdr:nvSpPr>
        <xdr:cNvPr id="32" name="テキスト ボックス 31">
          <a:extLst>
            <a:ext uri="{FF2B5EF4-FFF2-40B4-BE49-F238E27FC236}">
              <a16:creationId xmlns:a16="http://schemas.microsoft.com/office/drawing/2014/main" id="{00000000-0008-0000-0100-000020000000}"/>
            </a:ext>
          </a:extLst>
        </xdr:cNvPr>
        <xdr:cNvSpPr txBox="1"/>
      </xdr:nvSpPr>
      <xdr:spPr>
        <a:xfrm>
          <a:off x="7286625" y="10163174"/>
          <a:ext cx="5724525" cy="7267576"/>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latin typeface="+mn-ea"/>
              <a:ea typeface="+mn-ea"/>
            </a:rPr>
            <a:t>＜発電所及び電力需要施設の概要＞</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〇発電所　</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＊所在地、施設の名称、農地面積を記載してください。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＊「事業区分」は、リストから「営農地」、「ため池」、「廃棄物処分場」を選択してくだ</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＊所有者又は管理者が事業者と異なる場合は、設備設置承諾書等を提出してください（応</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募段階では、提出は不要）。</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a:t>
          </a:r>
          <a:r>
            <a:rPr kumimoji="1" lang="ja-JP" altLang="en-US" sz="1050" b="1" u="sng">
              <a:solidFill>
                <a:srgbClr val="FF0000"/>
              </a:solidFill>
              <a:latin typeface="+mn-ea"/>
              <a:ea typeface="+mn-ea"/>
            </a:rPr>
            <a:t>設備設置承諾書等には、支柱を含む発電設備の撤去について、設置者が費用を負担す</a:t>
          </a:r>
          <a:endParaRPr kumimoji="1" lang="en-US" altLang="ja-JP" sz="1050" b="1" u="sng">
            <a:solidFill>
              <a:srgbClr val="FF0000"/>
            </a:solidFill>
            <a:latin typeface="+mn-ea"/>
            <a:ea typeface="+mn-ea"/>
          </a:endParaRPr>
        </a:p>
        <a:p>
          <a:r>
            <a:rPr kumimoji="1" lang="ja-JP" altLang="en-US" sz="1050" b="1" u="none">
              <a:solidFill>
                <a:srgbClr val="FF0000"/>
              </a:solidFill>
              <a:latin typeface="+mn-ea"/>
              <a:ea typeface="+mn-ea"/>
            </a:rPr>
            <a:t>　</a:t>
          </a:r>
          <a:r>
            <a:rPr kumimoji="1" lang="ja-JP" altLang="en-US" sz="1050" b="1" u="sng">
              <a:solidFill>
                <a:srgbClr val="FF0000"/>
              </a:solidFill>
              <a:latin typeface="+mn-ea"/>
              <a:ea typeface="+mn-ea"/>
            </a:rPr>
            <a:t>ることを基本として、当該費用の負担について合意されていることがわかるように記</a:t>
          </a:r>
          <a:endParaRPr kumimoji="1" lang="en-US" altLang="ja-JP" sz="1050" b="1" u="sng">
            <a:solidFill>
              <a:srgbClr val="FF0000"/>
            </a:solidFill>
            <a:latin typeface="+mn-ea"/>
            <a:ea typeface="+mn-ea"/>
          </a:endParaRPr>
        </a:p>
        <a:p>
          <a:r>
            <a:rPr kumimoji="1" lang="ja-JP" altLang="en-US" sz="1050" b="1" u="none">
              <a:solidFill>
                <a:srgbClr val="FF0000"/>
              </a:solidFill>
              <a:latin typeface="+mn-ea"/>
              <a:ea typeface="+mn-ea"/>
            </a:rPr>
            <a:t>　</a:t>
          </a:r>
          <a:r>
            <a:rPr kumimoji="1" lang="ja-JP" altLang="en-US" sz="1050" b="1" u="sng">
              <a:solidFill>
                <a:srgbClr val="FF0000"/>
              </a:solidFill>
              <a:latin typeface="+mn-ea"/>
              <a:ea typeface="+mn-ea"/>
            </a:rPr>
            <a:t>載してください</a:t>
          </a:r>
          <a:r>
            <a:rPr kumimoji="1" lang="ja-JP" altLang="en-US" sz="1050">
              <a:solidFill>
                <a:srgbClr val="FF0000"/>
              </a:solidFill>
              <a:latin typeface="+mn-ea"/>
              <a:ea typeface="+mn-ea"/>
            </a:rPr>
            <a:t>。</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〇発電所から電力需要施設までの距離及び送電方法</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＊同一敷地内の場合は「０ｍ」、送電方法は「同一敷地内」を選択してください。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＊送電方法の「系統線」は、電力需要施設が③農林漁業関連施設（営農地及びため池</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に限る）又は④地方公共団体の施設の場合のみ可能です。</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〇電力需要施設</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＊「施設の分類」は、以下のように記載してください。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・発電所と同じ敷地内の場合は「①当該発電設備と同一敷地内」を選択してください。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・自営線で電力を供給する場合は「②自営線供給が可能な施設」を選択してください。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a:t>
          </a:r>
          <a:r>
            <a:rPr kumimoji="1" lang="ja-JP" altLang="en-US" sz="1050" u="sng">
              <a:solidFill>
                <a:srgbClr val="FF0000"/>
              </a:solidFill>
              <a:latin typeface="+mn-ea"/>
              <a:ea typeface="+mn-ea"/>
            </a:rPr>
            <a:t>農林漁業関連施設の場合は「③農林漁業関連施設」を選択し、「事業の分類」で、</a:t>
          </a:r>
          <a:endParaRPr kumimoji="1" lang="en-US" altLang="ja-JP" sz="1050" u="sng">
            <a:solidFill>
              <a:srgbClr val="FF0000"/>
            </a:solidFill>
            <a:latin typeface="+mn-ea"/>
            <a:ea typeface="+mn-ea"/>
          </a:endParaRPr>
        </a:p>
        <a:p>
          <a:r>
            <a:rPr kumimoji="1" lang="ja-JP" altLang="en-US" sz="1050" u="none">
              <a:solidFill>
                <a:srgbClr val="FF0000"/>
              </a:solidFill>
              <a:latin typeface="+mn-ea"/>
              <a:ea typeface="+mn-ea"/>
            </a:rPr>
            <a:t>　　</a:t>
          </a:r>
          <a:r>
            <a:rPr kumimoji="1" lang="ja-JP" altLang="en-US" sz="1050" u="sng">
              <a:solidFill>
                <a:srgbClr val="FF0000"/>
              </a:solidFill>
              <a:latin typeface="+mn-ea"/>
              <a:ea typeface="+mn-ea"/>
            </a:rPr>
            <a:t>当該施設の所有又は管理する事業者が直近決算期における売上高構成比率の最も高い</a:t>
          </a:r>
          <a:endParaRPr kumimoji="1" lang="en-US" altLang="ja-JP" sz="1050" u="sng">
            <a:solidFill>
              <a:srgbClr val="FF0000"/>
            </a:solidFill>
            <a:latin typeface="+mn-ea"/>
            <a:ea typeface="+mn-ea"/>
          </a:endParaRPr>
        </a:p>
        <a:p>
          <a:r>
            <a:rPr kumimoji="1" lang="ja-JP" altLang="en-US" sz="1050" u="none">
              <a:solidFill>
                <a:srgbClr val="FF0000"/>
              </a:solidFill>
              <a:latin typeface="+mn-ea"/>
              <a:ea typeface="+mn-ea"/>
            </a:rPr>
            <a:t>　　</a:t>
          </a:r>
          <a:r>
            <a:rPr kumimoji="1" lang="ja-JP" altLang="en-US" sz="1050" u="sng">
              <a:solidFill>
                <a:srgbClr val="FF0000"/>
              </a:solidFill>
              <a:latin typeface="+mn-ea"/>
              <a:ea typeface="+mn-ea"/>
            </a:rPr>
            <a:t>事業について「①農業、林業」、「②漁業」、「③その他」（日本標準産業分類に</a:t>
          </a:r>
          <a:endParaRPr kumimoji="1" lang="en-US" altLang="ja-JP" sz="1050" u="sng">
            <a:solidFill>
              <a:srgbClr val="FF0000"/>
            </a:solidFill>
            <a:latin typeface="+mn-ea"/>
            <a:ea typeface="+mn-ea"/>
          </a:endParaRPr>
        </a:p>
        <a:p>
          <a:r>
            <a:rPr kumimoji="1" lang="ja-JP" altLang="en-US" sz="1050" u="none">
              <a:solidFill>
                <a:srgbClr val="FF0000"/>
              </a:solidFill>
              <a:latin typeface="+mn-ea"/>
              <a:ea typeface="+mn-ea"/>
            </a:rPr>
            <a:t>　　</a:t>
          </a:r>
          <a:r>
            <a:rPr kumimoji="1" lang="ja-JP" altLang="en-US" sz="1050" u="sng">
              <a:solidFill>
                <a:srgbClr val="FF0000"/>
              </a:solidFill>
              <a:latin typeface="+mn-ea"/>
              <a:ea typeface="+mn-ea"/>
            </a:rPr>
            <a:t>基づく大分類による分類）を選択し、その根拠資料を</a:t>
          </a:r>
          <a:r>
            <a:rPr kumimoji="1" lang="en-US" altLang="ja-JP" sz="1050" b="1" u="sng">
              <a:solidFill>
                <a:srgbClr val="FF0000"/>
              </a:solidFill>
              <a:latin typeface="+mn-ea"/>
              <a:ea typeface="+mn-ea"/>
            </a:rPr>
            <a:t>B-2</a:t>
          </a:r>
          <a:r>
            <a:rPr kumimoji="1" lang="ja-JP" altLang="en-US" sz="1050" u="sng">
              <a:solidFill>
                <a:srgbClr val="FF0000"/>
              </a:solidFill>
              <a:latin typeface="+mn-ea"/>
              <a:ea typeface="+mn-ea"/>
            </a:rPr>
            <a:t>に添付してください。</a:t>
          </a:r>
          <a:endParaRPr kumimoji="1" lang="en-US" altLang="ja-JP" sz="1050" u="sng">
            <a:solidFill>
              <a:srgbClr val="FF0000"/>
            </a:solidFill>
            <a:latin typeface="+mn-ea"/>
            <a:ea typeface="+mn-ea"/>
          </a:endParaRPr>
        </a:p>
        <a:p>
          <a:r>
            <a:rPr kumimoji="1" lang="en-US" altLang="ja-JP" sz="1050" u="none">
              <a:solidFill>
                <a:srgbClr val="FF0000"/>
              </a:solidFill>
              <a:latin typeface="+mn-ea"/>
              <a:ea typeface="+mn-ea"/>
            </a:rPr>
            <a:t>       </a:t>
          </a:r>
          <a:r>
            <a:rPr kumimoji="1" lang="ja-JP" altLang="en-US" sz="1050" u="sng">
              <a:solidFill>
                <a:srgbClr val="FF0000"/>
              </a:solidFill>
              <a:latin typeface="+mn-ea"/>
              <a:ea typeface="+mn-ea"/>
            </a:rPr>
            <a:t>分類の考え方は、末尾のシート</a:t>
          </a:r>
          <a:r>
            <a:rPr kumimoji="1" lang="en-US" altLang="ja-JP" sz="1050" u="sng">
              <a:solidFill>
                <a:srgbClr val="FF0000"/>
              </a:solidFill>
              <a:latin typeface="+mn-ea"/>
              <a:ea typeface="+mn-ea"/>
            </a:rPr>
            <a:t>『</a:t>
          </a:r>
          <a:r>
            <a:rPr kumimoji="1" lang="ja-JP" altLang="en-US" sz="1050" u="sng">
              <a:solidFill>
                <a:srgbClr val="FF0000"/>
              </a:solidFill>
              <a:latin typeface="+mn-ea"/>
              <a:ea typeface="+mn-ea"/>
            </a:rPr>
            <a:t>ＪＳＩＣ</a:t>
          </a:r>
          <a:r>
            <a:rPr kumimoji="1" lang="en-US" altLang="ja-JP" sz="1050" u="sng">
              <a:solidFill>
                <a:srgbClr val="FF0000"/>
              </a:solidFill>
              <a:latin typeface="+mn-ea"/>
              <a:ea typeface="+mn-ea"/>
            </a:rPr>
            <a:t>』</a:t>
          </a:r>
          <a:r>
            <a:rPr kumimoji="1" lang="ja-JP" altLang="en-US" sz="1050" u="sng">
              <a:solidFill>
                <a:srgbClr val="FF0000"/>
              </a:solidFill>
              <a:latin typeface="+mn-ea"/>
              <a:ea typeface="+mn-ea"/>
            </a:rPr>
            <a:t>を参照してください。</a:t>
          </a:r>
          <a:endParaRPr kumimoji="1" lang="en-US" altLang="ja-JP" sz="1050" u="sng">
            <a:solidFill>
              <a:srgbClr val="FF0000"/>
            </a:solidFill>
            <a:latin typeface="+mn-ea"/>
            <a:ea typeface="+mn-ea"/>
          </a:endParaRPr>
        </a:p>
        <a:p>
          <a:r>
            <a:rPr kumimoji="1" lang="ja-JP" altLang="en-US" sz="1050">
              <a:solidFill>
                <a:srgbClr val="FF0000"/>
              </a:solidFill>
              <a:latin typeface="+mn-ea"/>
              <a:ea typeface="+mn-ea"/>
            </a:rPr>
            <a:t>　・地方公共団体の施設の場合は「④地方公共団体の施設」を選択してください。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＊「竣工年月」は、西暦（例「</a:t>
          </a:r>
          <a:r>
            <a:rPr kumimoji="1" lang="en-US" altLang="ja-JP" sz="1050">
              <a:solidFill>
                <a:srgbClr val="FF0000"/>
              </a:solidFill>
              <a:latin typeface="+mn-ea"/>
              <a:ea typeface="+mn-ea"/>
            </a:rPr>
            <a:t>2015</a:t>
          </a:r>
          <a:r>
            <a:rPr kumimoji="1" lang="ja-JP" altLang="en-US" sz="1050">
              <a:solidFill>
                <a:srgbClr val="FF0000"/>
              </a:solidFill>
              <a:latin typeface="+mn-ea"/>
              <a:ea typeface="+mn-ea"/>
            </a:rPr>
            <a:t>年</a:t>
          </a:r>
          <a:r>
            <a:rPr kumimoji="1" lang="en-US" altLang="ja-JP" sz="1050">
              <a:solidFill>
                <a:srgbClr val="FF0000"/>
              </a:solidFill>
              <a:latin typeface="+mn-ea"/>
              <a:ea typeface="+mn-ea"/>
            </a:rPr>
            <a:t>6</a:t>
          </a:r>
          <a:r>
            <a:rPr kumimoji="1" lang="ja-JP" altLang="en-US" sz="1050">
              <a:solidFill>
                <a:srgbClr val="FF0000"/>
              </a:solidFill>
              <a:latin typeface="+mn-ea"/>
              <a:ea typeface="+mn-ea"/>
            </a:rPr>
            <a:t>月」）で記載してください（建設中、建設予定の場</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合は竣工予定年月を記載してください）。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＊「敷地面積」、「１階床面積」、「延床面積」は、概数で差し支えありません。</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a:t>
          </a:r>
          <a:r>
            <a:rPr kumimoji="1" lang="en-US" altLang="ja-JP" sz="1050">
              <a:solidFill>
                <a:srgbClr val="FF0000"/>
              </a:solidFill>
              <a:latin typeface="+mn-ea"/>
              <a:ea typeface="+mn-ea"/>
            </a:rPr>
            <a:t>※</a:t>
          </a:r>
          <a:r>
            <a:rPr kumimoji="1" lang="ja-JP" altLang="en-US" sz="1050">
              <a:solidFill>
                <a:srgbClr val="FF0000"/>
              </a:solidFill>
              <a:latin typeface="+mn-ea"/>
              <a:ea typeface="+mn-ea"/>
            </a:rPr>
            <a:t>発電所と電力需要施設の位置関係がわかる地図・図面を添付してください（</a:t>
          </a:r>
          <a:r>
            <a:rPr kumimoji="1" lang="en-US" altLang="ja-JP" sz="1050">
              <a:solidFill>
                <a:srgbClr val="FF0000"/>
              </a:solidFill>
              <a:latin typeface="+mn-ea"/>
              <a:ea typeface="+mn-ea"/>
            </a:rPr>
            <a:t>B-2</a:t>
          </a:r>
          <a:r>
            <a:rPr kumimoji="1" lang="ja-JP" altLang="en-US" sz="1050">
              <a:solidFill>
                <a:srgbClr val="FF0000"/>
              </a:solidFill>
              <a:latin typeface="+mn-ea"/>
              <a:ea typeface="+mn-ea"/>
            </a:rPr>
            <a:t>）</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（離れている場合は、その距離がわかる図面を添付してください）。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＊「事業の分類」は、「施設の分類」で</a:t>
          </a:r>
          <a:r>
            <a:rPr kumimoji="1" lang="ja-JP" altLang="en-US" sz="1050" b="1" u="sng">
              <a:solidFill>
                <a:srgbClr val="FF0000"/>
              </a:solidFill>
              <a:latin typeface="+mn-ea"/>
              <a:ea typeface="+mn-ea"/>
            </a:rPr>
            <a:t>「③農林漁業関連施設」を選択した場合のみ選択</a:t>
          </a:r>
          <a:endParaRPr kumimoji="1" lang="en-US" altLang="ja-JP" sz="1050" b="1" u="sng">
            <a:solidFill>
              <a:srgbClr val="FF0000"/>
            </a:solidFill>
            <a:latin typeface="+mn-ea"/>
            <a:ea typeface="+mn-ea"/>
          </a:endParaRPr>
        </a:p>
        <a:p>
          <a:r>
            <a:rPr kumimoji="1" lang="ja-JP" altLang="en-US" sz="1050">
              <a:solidFill>
                <a:srgbClr val="FF0000"/>
              </a:solidFill>
              <a:latin typeface="+mn-ea"/>
              <a:ea typeface="+mn-ea"/>
            </a:rPr>
            <a:t>　してください。</a:t>
          </a:r>
          <a:endParaRPr kumimoji="1" lang="en-US" altLang="ja-JP" sz="1050">
            <a:solidFill>
              <a:srgbClr val="FF0000"/>
            </a:solidFill>
            <a:latin typeface="+mn-ea"/>
            <a:ea typeface="+mn-ea"/>
          </a:endParaRPr>
        </a:p>
        <a:p>
          <a:endParaRPr kumimoji="1" lang="ja-JP" altLang="en-US" sz="1050">
            <a:solidFill>
              <a:srgbClr val="FF0000"/>
            </a:solidFill>
          </a:endParaRPr>
        </a:p>
      </xdr:txBody>
    </xdr:sp>
    <xdr:clientData/>
  </xdr:twoCellAnchor>
  <xdr:twoCellAnchor>
    <xdr:from>
      <xdr:col>79</xdr:col>
      <xdr:colOff>9525</xdr:colOff>
      <xdr:row>101</xdr:row>
      <xdr:rowOff>114301</xdr:rowOff>
    </xdr:from>
    <xdr:to>
      <xdr:col>87</xdr:col>
      <xdr:colOff>9525</xdr:colOff>
      <xdr:row>111</xdr:row>
      <xdr:rowOff>161925</xdr:rowOff>
    </xdr:to>
    <xdr:sp macro="" textlink="">
      <xdr:nvSpPr>
        <xdr:cNvPr id="33" name="テキスト ボックス 32">
          <a:extLst>
            <a:ext uri="{FF2B5EF4-FFF2-40B4-BE49-F238E27FC236}">
              <a16:creationId xmlns:a16="http://schemas.microsoft.com/office/drawing/2014/main" id="{00000000-0008-0000-0100-000021000000}"/>
            </a:ext>
          </a:extLst>
        </xdr:cNvPr>
        <xdr:cNvSpPr txBox="1"/>
      </xdr:nvSpPr>
      <xdr:spPr>
        <a:xfrm>
          <a:off x="7277100" y="19573876"/>
          <a:ext cx="5734050" cy="3305174"/>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導入設備等</a:t>
          </a:r>
          <a:r>
            <a:rPr kumimoji="1" lang="en-US" altLang="ja-JP" sz="1050">
              <a:solidFill>
                <a:srgbClr val="FF0000"/>
              </a:solidFill>
              <a:latin typeface="+mn-ea"/>
              <a:ea typeface="+mn-ea"/>
            </a:rPr>
            <a:t>】</a:t>
          </a:r>
        </a:p>
        <a:p>
          <a:r>
            <a:rPr kumimoji="1" lang="ja-JP" altLang="en-US" sz="1050">
              <a:solidFill>
                <a:srgbClr val="FF0000"/>
              </a:solidFill>
              <a:latin typeface="+mn-ea"/>
              <a:ea typeface="+mn-ea"/>
            </a:rPr>
            <a:t>＊導入予定の設備の内容を入力してください（小数点以下切り捨て。</a:t>
          </a:r>
          <a:r>
            <a:rPr kumimoji="1" lang="ja-JP" altLang="en-US" sz="1050" b="1" u="sng">
              <a:solidFill>
                <a:sysClr val="windowText" lastClr="000000"/>
              </a:solidFill>
              <a:latin typeface="+mn-ea"/>
              <a:ea typeface="+mn-ea"/>
            </a:rPr>
            <a:t>小数点２位以下を入</a:t>
          </a:r>
          <a:endParaRPr kumimoji="1" lang="en-US" altLang="ja-JP" sz="1050" b="1" u="sng">
            <a:solidFill>
              <a:sysClr val="windowText" lastClr="000000"/>
            </a:solidFill>
            <a:latin typeface="+mn-ea"/>
            <a:ea typeface="+mn-ea"/>
          </a:endParaRPr>
        </a:p>
        <a:p>
          <a:r>
            <a:rPr kumimoji="1" lang="ja-JP" altLang="en-US" sz="1050" b="0" u="none">
              <a:solidFill>
                <a:sysClr val="windowText" lastClr="000000"/>
              </a:solidFill>
              <a:latin typeface="+mn-ea"/>
              <a:ea typeface="+mn-ea"/>
            </a:rPr>
            <a:t>　</a:t>
          </a:r>
          <a:r>
            <a:rPr kumimoji="1" lang="ja-JP" altLang="en-US" sz="1050" b="1" u="sng">
              <a:solidFill>
                <a:sysClr val="windowText" lastClr="000000"/>
              </a:solidFill>
              <a:latin typeface="+mn-ea"/>
              <a:ea typeface="+mn-ea"/>
            </a:rPr>
            <a:t>力するとセルの背景色が赤色になります。</a:t>
          </a:r>
          <a:r>
            <a:rPr kumimoji="1" lang="ja-JP" altLang="en-US" sz="1050">
              <a:solidFill>
                <a:srgbClr val="FF0000"/>
              </a:solidFill>
              <a:latin typeface="+mn-ea"/>
              <a:ea typeface="+mn-ea"/>
            </a:rPr>
            <a:t>）。</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・パワコン出力合計に</a:t>
          </a:r>
          <a:r>
            <a:rPr kumimoji="1" lang="en-US" altLang="ja-JP" sz="1050">
              <a:solidFill>
                <a:srgbClr val="FF0000"/>
              </a:solidFill>
              <a:latin typeface="+mn-ea"/>
              <a:ea typeface="+mn-ea"/>
            </a:rPr>
            <a:t>10kW</a:t>
          </a:r>
          <a:r>
            <a:rPr kumimoji="1" lang="ja-JP" altLang="en-US" sz="1050">
              <a:solidFill>
                <a:srgbClr val="FF0000"/>
              </a:solidFill>
              <a:latin typeface="+mn-ea"/>
              <a:ea typeface="+mn-ea"/>
            </a:rPr>
            <a:t>未満の数値を入力すると、セルの背景色が赤色になります。</a:t>
          </a:r>
          <a:endParaRPr kumimoji="1" lang="en-US" altLang="ja-JP" sz="1050">
            <a:solidFill>
              <a:srgbClr val="FF0000"/>
            </a:solidFill>
            <a:latin typeface="+mn-ea"/>
            <a:ea typeface="+mn-ea"/>
          </a:endParaRPr>
        </a:p>
        <a:p>
          <a:r>
            <a:rPr kumimoji="1" lang="en-US" altLang="ja-JP" sz="1050">
              <a:solidFill>
                <a:srgbClr val="FF0000"/>
              </a:solidFill>
              <a:latin typeface="+mn-ea"/>
              <a:ea typeface="+mn-ea"/>
            </a:rPr>
            <a:t>    </a:t>
          </a:r>
          <a:r>
            <a:rPr kumimoji="1" lang="ja-JP" altLang="en-US" sz="1050">
              <a:solidFill>
                <a:srgbClr val="FF0000"/>
              </a:solidFill>
              <a:latin typeface="+mn-ea"/>
              <a:ea typeface="+mn-ea"/>
            </a:rPr>
            <a:t>・積載率（太陽光発電モジュール容量</a:t>
          </a:r>
          <a:r>
            <a:rPr kumimoji="1" lang="en-US" altLang="ja-JP" sz="1050">
              <a:solidFill>
                <a:srgbClr val="FF0000"/>
              </a:solidFill>
              <a:latin typeface="+mn-ea"/>
              <a:ea typeface="+mn-ea"/>
            </a:rPr>
            <a:t>÷</a:t>
          </a:r>
          <a:r>
            <a:rPr kumimoji="1" lang="ja-JP" altLang="en-US" sz="1050">
              <a:solidFill>
                <a:srgbClr val="FF0000"/>
              </a:solidFill>
              <a:latin typeface="+mn-ea"/>
              <a:ea typeface="+mn-ea"/>
            </a:rPr>
            <a:t>パワーコンディショナの最大定格出力）</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は、「</a:t>
          </a:r>
          <a:r>
            <a:rPr kumimoji="1" lang="en-US" altLang="ja-JP" sz="1050">
              <a:solidFill>
                <a:srgbClr val="FF0000"/>
              </a:solidFill>
              <a:latin typeface="+mn-ea"/>
              <a:ea typeface="+mn-ea"/>
            </a:rPr>
            <a:t>1</a:t>
          </a:r>
          <a:r>
            <a:rPr kumimoji="1" lang="ja-JP" altLang="en-US" sz="1050">
              <a:solidFill>
                <a:srgbClr val="FF0000"/>
              </a:solidFill>
              <a:latin typeface="+mn-ea"/>
              <a:ea typeface="+mn-ea"/>
            </a:rPr>
            <a:t>以上である」が要件です（</a:t>
          </a:r>
          <a:r>
            <a:rPr kumimoji="1" lang="ja-JP" altLang="en-US" sz="1050" b="1">
              <a:solidFill>
                <a:sysClr val="windowText" lastClr="000000"/>
              </a:solidFill>
              <a:latin typeface="+mn-ea"/>
              <a:ea typeface="+mn-ea"/>
            </a:rPr>
            <a:t>１未満の場合、セルの背景色が赤色になります。</a:t>
          </a:r>
          <a:r>
            <a:rPr kumimoji="1" lang="ja-JP" altLang="en-US" sz="1050">
              <a:solidFill>
                <a:srgbClr val="FF0000"/>
              </a:solidFill>
              <a:latin typeface="+mn-ea"/>
              <a:ea typeface="+mn-ea"/>
            </a:rPr>
            <a:t>）。</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・「区分」は、蓄電池を導入する場合には、リストから「業務・産業用」又は「家庭用」</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を選択してください。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 公募要領の表</a:t>
          </a:r>
          <a:r>
            <a:rPr kumimoji="1" lang="en-US" altLang="ja-JP" sz="1050">
              <a:solidFill>
                <a:srgbClr val="FF0000"/>
              </a:solidFill>
              <a:latin typeface="+mn-ea"/>
              <a:ea typeface="+mn-ea"/>
            </a:rPr>
            <a:t>1</a:t>
          </a:r>
          <a:r>
            <a:rPr kumimoji="1" lang="ja-JP" altLang="en-US" sz="1050">
              <a:solidFill>
                <a:srgbClr val="FF0000"/>
              </a:solidFill>
              <a:latin typeface="+mn-ea"/>
              <a:ea typeface="+mn-ea"/>
            </a:rPr>
            <a:t>目標価格に記載の区分に従うこと</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＊導入予定設備について、下記の資料を提出してください。</a:t>
          </a:r>
        </a:p>
        <a:p>
          <a:r>
            <a:rPr kumimoji="1" lang="ja-JP" altLang="en-US" sz="1050">
              <a:solidFill>
                <a:srgbClr val="FF0000"/>
              </a:solidFill>
              <a:latin typeface="+mn-ea"/>
              <a:ea typeface="+mn-ea"/>
            </a:rPr>
            <a:t>　　・導入予定の機器一覧表</a:t>
          </a:r>
          <a:r>
            <a:rPr kumimoji="1" lang="en-US" altLang="ja-JP" sz="1050">
              <a:solidFill>
                <a:srgbClr val="FF0000"/>
              </a:solidFill>
              <a:latin typeface="+mn-ea"/>
              <a:ea typeface="+mn-ea"/>
            </a:rPr>
            <a:t>(</a:t>
          </a:r>
          <a:r>
            <a:rPr kumimoji="1" lang="ja-JP" altLang="en-US" sz="1050">
              <a:solidFill>
                <a:srgbClr val="FF0000"/>
              </a:solidFill>
              <a:latin typeface="+mn-ea"/>
              <a:ea typeface="+mn-ea"/>
            </a:rPr>
            <a:t>名称</a:t>
          </a:r>
          <a:r>
            <a:rPr kumimoji="1" lang="en-US" altLang="ja-JP" sz="1050">
              <a:solidFill>
                <a:srgbClr val="FF0000"/>
              </a:solidFill>
              <a:latin typeface="+mn-ea"/>
              <a:ea typeface="+mn-ea"/>
            </a:rPr>
            <a:t>/</a:t>
          </a:r>
          <a:r>
            <a:rPr kumimoji="1" lang="ja-JP" altLang="en-US" sz="1050">
              <a:solidFill>
                <a:srgbClr val="FF0000"/>
              </a:solidFill>
              <a:latin typeface="+mn-ea"/>
              <a:ea typeface="+mn-ea"/>
            </a:rPr>
            <a:t>型番</a:t>
          </a:r>
          <a:r>
            <a:rPr kumimoji="1" lang="en-US" altLang="ja-JP" sz="1050">
              <a:solidFill>
                <a:srgbClr val="FF0000"/>
              </a:solidFill>
              <a:latin typeface="+mn-ea"/>
              <a:ea typeface="+mn-ea"/>
            </a:rPr>
            <a:t>/</a:t>
          </a:r>
          <a:r>
            <a:rPr kumimoji="1" lang="ja-JP" altLang="en-US" sz="1050">
              <a:solidFill>
                <a:srgbClr val="FF0000"/>
              </a:solidFill>
              <a:latin typeface="+mn-ea"/>
              <a:ea typeface="+mn-ea"/>
            </a:rPr>
            <a:t>数量</a:t>
          </a:r>
          <a:r>
            <a:rPr kumimoji="1" lang="en-US" altLang="ja-JP" sz="1050">
              <a:solidFill>
                <a:srgbClr val="FF0000"/>
              </a:solidFill>
              <a:latin typeface="+mn-ea"/>
              <a:ea typeface="+mn-ea"/>
            </a:rPr>
            <a:t>/</a:t>
          </a:r>
          <a:r>
            <a:rPr kumimoji="1" lang="ja-JP" altLang="en-US" sz="1050">
              <a:solidFill>
                <a:srgbClr val="FF0000"/>
              </a:solidFill>
              <a:latin typeface="+mn-ea"/>
              <a:ea typeface="+mn-ea"/>
            </a:rPr>
            <a:t>メーカー</a:t>
          </a:r>
          <a:r>
            <a:rPr kumimoji="1" lang="en-US" altLang="ja-JP" sz="1050">
              <a:solidFill>
                <a:srgbClr val="FF0000"/>
              </a:solidFill>
              <a:latin typeface="+mn-ea"/>
              <a:ea typeface="+mn-ea"/>
            </a:rPr>
            <a:t>)</a:t>
          </a:r>
        </a:p>
        <a:p>
          <a:r>
            <a:rPr kumimoji="1" lang="ja-JP" altLang="en-US" sz="1050">
              <a:solidFill>
                <a:srgbClr val="FF0000"/>
              </a:solidFill>
              <a:latin typeface="+mn-ea"/>
              <a:ea typeface="+mn-ea"/>
            </a:rPr>
            <a:t>　　・導入予定機器の仕様書</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・単線結線図、システム系統図</a:t>
          </a:r>
        </a:p>
        <a:p>
          <a:r>
            <a:rPr kumimoji="1" lang="ja-JP" altLang="en-US" sz="1050">
              <a:solidFill>
                <a:srgbClr val="FF0000"/>
              </a:solidFill>
              <a:latin typeface="+mn-ea"/>
              <a:ea typeface="+mn-ea"/>
            </a:rPr>
            <a:t>　　・自営線の図面</a:t>
          </a:r>
        </a:p>
        <a:p>
          <a:endParaRPr kumimoji="1" lang="ja-JP" altLang="en-US" sz="1100"/>
        </a:p>
      </xdr:txBody>
    </xdr:sp>
    <xdr:clientData/>
  </xdr:twoCellAnchor>
  <xdr:twoCellAnchor editAs="oneCell">
    <xdr:from>
      <xdr:col>79</xdr:col>
      <xdr:colOff>0</xdr:colOff>
      <xdr:row>185</xdr:row>
      <xdr:rowOff>0</xdr:rowOff>
    </xdr:from>
    <xdr:to>
      <xdr:col>86</xdr:col>
      <xdr:colOff>447675</xdr:colOff>
      <xdr:row>213</xdr:row>
      <xdr:rowOff>38100</xdr:rowOff>
    </xdr:to>
    <xdr:sp macro="" textlink="">
      <xdr:nvSpPr>
        <xdr:cNvPr id="45" name="AutoShape 86">
          <a:extLst>
            <a:ext uri="{FF2B5EF4-FFF2-40B4-BE49-F238E27FC236}">
              <a16:creationId xmlns:a16="http://schemas.microsoft.com/office/drawing/2014/main" id="{00000000-0008-0000-0100-00002D000000}"/>
            </a:ext>
          </a:extLst>
        </xdr:cNvPr>
        <xdr:cNvSpPr>
          <a:spLocks noChangeAspect="1" noChangeArrowheads="1"/>
        </xdr:cNvSpPr>
      </xdr:nvSpPr>
      <xdr:spPr bwMode="auto">
        <a:xfrm>
          <a:off x="7267575" y="45796200"/>
          <a:ext cx="5495925" cy="63531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xdr:from>
      <xdr:col>79</xdr:col>
      <xdr:colOff>0</xdr:colOff>
      <xdr:row>112</xdr:row>
      <xdr:rowOff>0</xdr:rowOff>
    </xdr:from>
    <xdr:to>
      <xdr:col>86</xdr:col>
      <xdr:colOff>684741</xdr:colOff>
      <xdr:row>115</xdr:row>
      <xdr:rowOff>9525</xdr:rowOff>
    </xdr:to>
    <xdr:sp macro="" textlink="">
      <xdr:nvSpPr>
        <xdr:cNvPr id="48" name="テキスト ボックス 47">
          <a:extLst>
            <a:ext uri="{FF2B5EF4-FFF2-40B4-BE49-F238E27FC236}">
              <a16:creationId xmlns:a16="http://schemas.microsoft.com/office/drawing/2014/main" id="{00000000-0008-0000-0100-000030000000}"/>
            </a:ext>
          </a:extLst>
        </xdr:cNvPr>
        <xdr:cNvSpPr txBox="1"/>
      </xdr:nvSpPr>
      <xdr:spPr>
        <a:xfrm>
          <a:off x="7267575" y="22926675"/>
          <a:ext cx="5732991" cy="63817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停電時に電力供給可能とするシステム構成</a:t>
          </a:r>
          <a:r>
            <a:rPr kumimoji="1" lang="en-US" altLang="ja-JP" sz="1050">
              <a:solidFill>
                <a:srgbClr val="FF0000"/>
              </a:solidFill>
              <a:latin typeface="+mn-ea"/>
              <a:ea typeface="+mn-ea"/>
            </a:rPr>
            <a:t>】</a:t>
          </a:r>
          <a:r>
            <a:rPr kumimoji="1" lang="ja-JP" altLang="en-US" sz="1050">
              <a:solidFill>
                <a:srgbClr val="FF0000"/>
              </a:solidFill>
              <a:latin typeface="+mn-ea"/>
              <a:ea typeface="+mn-ea"/>
            </a:rPr>
            <a:t>は、停電時にどのように電力供給を行うか説明するとともに、根拠資料を</a:t>
          </a:r>
          <a:r>
            <a:rPr kumimoji="1" lang="en-US" altLang="ja-JP" sz="1050">
              <a:solidFill>
                <a:srgbClr val="FF0000"/>
              </a:solidFill>
              <a:latin typeface="+mn-ea"/>
              <a:ea typeface="+mn-ea"/>
            </a:rPr>
            <a:t>B-8</a:t>
          </a:r>
          <a:r>
            <a:rPr kumimoji="1" lang="ja-JP" altLang="en-US" sz="1050">
              <a:solidFill>
                <a:srgbClr val="FF0000"/>
              </a:solidFill>
              <a:latin typeface="+mn-ea"/>
              <a:ea typeface="+mn-ea"/>
            </a:rPr>
            <a:t>に添付してください。</a:t>
          </a:r>
          <a:r>
            <a:rPr kumimoji="1" lang="ja-JP" altLang="en-US" sz="1050" baseline="0">
              <a:solidFill>
                <a:srgbClr val="FF0000"/>
              </a:solidFill>
              <a:latin typeface="+mn-ea"/>
              <a:ea typeface="+mn-ea"/>
            </a:rPr>
            <a:t>　　　　</a:t>
          </a:r>
          <a:endParaRPr kumimoji="1" lang="ja-JP" altLang="en-US" sz="1050">
            <a:solidFill>
              <a:srgbClr val="FF0000"/>
            </a:solidFill>
            <a:latin typeface="+mn-ea"/>
            <a:ea typeface="+mn-ea"/>
          </a:endParaRPr>
        </a:p>
      </xdr:txBody>
    </xdr:sp>
    <xdr:clientData/>
  </xdr:twoCellAnchor>
  <xdr:twoCellAnchor>
    <xdr:from>
      <xdr:col>61</xdr:col>
      <xdr:colOff>0</xdr:colOff>
      <xdr:row>168</xdr:row>
      <xdr:rowOff>152400</xdr:rowOff>
    </xdr:from>
    <xdr:to>
      <xdr:col>76</xdr:col>
      <xdr:colOff>31750</xdr:colOff>
      <xdr:row>171</xdr:row>
      <xdr:rowOff>180976</xdr:rowOff>
    </xdr:to>
    <xdr:sp macro="" textlink="">
      <xdr:nvSpPr>
        <xdr:cNvPr id="49" name="テキスト ボックス 48">
          <a:extLst>
            <a:ext uri="{FF2B5EF4-FFF2-40B4-BE49-F238E27FC236}">
              <a16:creationId xmlns:a16="http://schemas.microsoft.com/office/drawing/2014/main" id="{00000000-0008-0000-0100-000031000000}"/>
            </a:ext>
          </a:extLst>
        </xdr:cNvPr>
        <xdr:cNvSpPr txBox="1"/>
      </xdr:nvSpPr>
      <xdr:spPr>
        <a:xfrm>
          <a:off x="5438775" y="32689800"/>
          <a:ext cx="1317625" cy="71437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FF0000"/>
              </a:solidFill>
            </a:rPr>
            <a:t>多雪地域に該当する場合は、多雪地域の基準額適用</a:t>
          </a:r>
        </a:p>
      </xdr:txBody>
    </xdr:sp>
    <xdr:clientData/>
  </xdr:twoCellAnchor>
  <mc:AlternateContent xmlns:mc="http://schemas.openxmlformats.org/markup-compatibility/2006">
    <mc:Choice xmlns:a14="http://schemas.microsoft.com/office/drawing/2010/main" Requires="a14">
      <xdr:twoCellAnchor editAs="oneCell">
        <xdr:from>
          <xdr:col>4</xdr:col>
          <xdr:colOff>47625</xdr:colOff>
          <xdr:row>111</xdr:row>
          <xdr:rowOff>190500</xdr:rowOff>
        </xdr:from>
        <xdr:to>
          <xdr:col>8</xdr:col>
          <xdr:colOff>9525</xdr:colOff>
          <xdr:row>113</xdr:row>
          <xdr:rowOff>19050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115</xdr:row>
          <xdr:rowOff>200025</xdr:rowOff>
        </xdr:from>
        <xdr:to>
          <xdr:col>8</xdr:col>
          <xdr:colOff>9525</xdr:colOff>
          <xdr:row>117</xdr:row>
          <xdr:rowOff>28575</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112</xdr:row>
          <xdr:rowOff>200025</xdr:rowOff>
        </xdr:from>
        <xdr:to>
          <xdr:col>8</xdr:col>
          <xdr:colOff>9525</xdr:colOff>
          <xdr:row>114</xdr:row>
          <xdr:rowOff>28575</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116</xdr:row>
          <xdr:rowOff>200025</xdr:rowOff>
        </xdr:from>
        <xdr:to>
          <xdr:col>8</xdr:col>
          <xdr:colOff>9525</xdr:colOff>
          <xdr:row>118</xdr:row>
          <xdr:rowOff>28575</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1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126</xdr:row>
          <xdr:rowOff>200025</xdr:rowOff>
        </xdr:from>
        <xdr:to>
          <xdr:col>8</xdr:col>
          <xdr:colOff>9525</xdr:colOff>
          <xdr:row>128</xdr:row>
          <xdr:rowOff>9525</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127</xdr:row>
          <xdr:rowOff>200025</xdr:rowOff>
        </xdr:from>
        <xdr:to>
          <xdr:col>8</xdr:col>
          <xdr:colOff>9525</xdr:colOff>
          <xdr:row>129</xdr:row>
          <xdr:rowOff>9525</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133</xdr:row>
          <xdr:rowOff>209550</xdr:rowOff>
        </xdr:from>
        <xdr:to>
          <xdr:col>8</xdr:col>
          <xdr:colOff>9525</xdr:colOff>
          <xdr:row>135</xdr:row>
          <xdr:rowOff>19050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134</xdr:row>
          <xdr:rowOff>209550</xdr:rowOff>
        </xdr:from>
        <xdr:to>
          <xdr:col>8</xdr:col>
          <xdr:colOff>9525</xdr:colOff>
          <xdr:row>136</xdr:row>
          <xdr:rowOff>19050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232</xdr:row>
          <xdr:rowOff>228600</xdr:rowOff>
        </xdr:from>
        <xdr:to>
          <xdr:col>8</xdr:col>
          <xdr:colOff>9525</xdr:colOff>
          <xdr:row>234</xdr:row>
          <xdr:rowOff>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233</xdr:row>
          <xdr:rowOff>209550</xdr:rowOff>
        </xdr:from>
        <xdr:to>
          <xdr:col>8</xdr:col>
          <xdr:colOff>9525</xdr:colOff>
          <xdr:row>234</xdr:row>
          <xdr:rowOff>219075</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239</xdr:row>
          <xdr:rowOff>0</xdr:rowOff>
        </xdr:from>
        <xdr:to>
          <xdr:col>8</xdr:col>
          <xdr:colOff>9525</xdr:colOff>
          <xdr:row>240</xdr:row>
          <xdr:rowOff>9525</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1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239</xdr:row>
          <xdr:rowOff>219075</xdr:rowOff>
        </xdr:from>
        <xdr:to>
          <xdr:col>8</xdr:col>
          <xdr:colOff>9525</xdr:colOff>
          <xdr:row>240</xdr:row>
          <xdr:rowOff>228600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249</xdr:row>
          <xdr:rowOff>200025</xdr:rowOff>
        </xdr:from>
        <xdr:to>
          <xdr:col>8</xdr:col>
          <xdr:colOff>9525</xdr:colOff>
          <xdr:row>251</xdr:row>
          <xdr:rowOff>9525</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1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250</xdr:row>
          <xdr:rowOff>200025</xdr:rowOff>
        </xdr:from>
        <xdr:to>
          <xdr:col>8</xdr:col>
          <xdr:colOff>9525</xdr:colOff>
          <xdr:row>252</xdr:row>
          <xdr:rowOff>9525</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256</xdr:row>
          <xdr:rowOff>180975</xdr:rowOff>
        </xdr:from>
        <xdr:to>
          <xdr:col>6</xdr:col>
          <xdr:colOff>66675</xdr:colOff>
          <xdr:row>257</xdr:row>
          <xdr:rowOff>209550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1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257</xdr:row>
          <xdr:rowOff>180975</xdr:rowOff>
        </xdr:from>
        <xdr:to>
          <xdr:col>6</xdr:col>
          <xdr:colOff>66675</xdr:colOff>
          <xdr:row>259</xdr:row>
          <xdr:rowOff>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258</xdr:row>
          <xdr:rowOff>180975</xdr:rowOff>
        </xdr:from>
        <xdr:to>
          <xdr:col>6</xdr:col>
          <xdr:colOff>66675</xdr:colOff>
          <xdr:row>260</xdr:row>
          <xdr:rowOff>9525</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1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260</xdr:row>
          <xdr:rowOff>180975</xdr:rowOff>
        </xdr:from>
        <xdr:to>
          <xdr:col>6</xdr:col>
          <xdr:colOff>66675</xdr:colOff>
          <xdr:row>262</xdr:row>
          <xdr:rowOff>9525</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60</xdr:col>
      <xdr:colOff>57150</xdr:colOff>
      <xdr:row>174</xdr:row>
      <xdr:rowOff>142875</xdr:rowOff>
    </xdr:from>
    <xdr:to>
      <xdr:col>77</xdr:col>
      <xdr:colOff>3175</xdr:colOff>
      <xdr:row>176</xdr:row>
      <xdr:rowOff>188913</xdr:rowOff>
    </xdr:to>
    <xdr:sp macro="" textlink="">
      <xdr:nvSpPr>
        <xdr:cNvPr id="34" name="テキスト ボックス 33">
          <a:extLst>
            <a:ext uri="{FF2B5EF4-FFF2-40B4-BE49-F238E27FC236}">
              <a16:creationId xmlns:a16="http://schemas.microsoft.com/office/drawing/2014/main" id="{00000000-0008-0000-0100-000022000000}"/>
            </a:ext>
          </a:extLst>
        </xdr:cNvPr>
        <xdr:cNvSpPr txBox="1"/>
      </xdr:nvSpPr>
      <xdr:spPr>
        <a:xfrm>
          <a:off x="5410200" y="31222950"/>
          <a:ext cx="1403350" cy="484188"/>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FF0000"/>
              </a:solidFill>
            </a:rPr>
            <a:t>小数点第１位まで記入</a:t>
          </a:r>
          <a:endParaRPr kumimoji="1" lang="en-US" altLang="ja-JP" sz="900">
            <a:solidFill>
              <a:srgbClr val="FF0000"/>
            </a:solidFill>
          </a:endParaRPr>
        </a:p>
        <a:p>
          <a:r>
            <a:rPr kumimoji="1" lang="en-US" altLang="ja-JP" sz="900">
              <a:solidFill>
                <a:srgbClr val="FF0000"/>
              </a:solidFill>
            </a:rPr>
            <a:t>(</a:t>
          </a:r>
          <a:r>
            <a:rPr kumimoji="1" lang="ja-JP" altLang="en-US" sz="900">
              <a:solidFill>
                <a:srgbClr val="FF0000"/>
              </a:solidFill>
            </a:rPr>
            <a:t>小数点第２位を切捨て</a:t>
          </a:r>
          <a:r>
            <a:rPr kumimoji="1" lang="en-US" altLang="ja-JP" sz="900">
              <a:solidFill>
                <a:srgbClr val="FF0000"/>
              </a:solidFill>
            </a:rPr>
            <a:t>)</a:t>
          </a:r>
          <a:endParaRPr kumimoji="1" lang="ja-JP" altLang="en-US" sz="900">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32656</xdr:colOff>
      <xdr:row>5</xdr:row>
      <xdr:rowOff>236765</xdr:rowOff>
    </xdr:from>
    <xdr:to>
      <xdr:col>20</xdr:col>
      <xdr:colOff>152400</xdr:colOff>
      <xdr:row>8</xdr:row>
      <xdr:rowOff>419100</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0462531" y="1722665"/>
          <a:ext cx="5091794" cy="167776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＊初めに別シートの「経費内訳表」を完成させてください。「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補助対象経費」などに自動で転記されます（このシートでは、</a:t>
          </a:r>
          <a:r>
            <a:rPr kumimoji="1" lang="en-US" altLang="ja-JP" sz="1600" b="1">
              <a:solidFill>
                <a:srgbClr val="FF0000"/>
              </a:solidFill>
            </a:rPr>
            <a:t>(2)</a:t>
          </a:r>
          <a:r>
            <a:rPr kumimoji="1" lang="ja-JP" altLang="en-US" sz="1600" b="1">
              <a:solidFill>
                <a:srgbClr val="FF0000"/>
              </a:solidFill>
            </a:rPr>
            <a:t>以外は入力できません。）。</a:t>
          </a:r>
        </a:p>
        <a:p>
          <a:endParaRPr kumimoji="1" lang="en-US" altLang="ja-JP" sz="1600" b="1">
            <a:solidFill>
              <a:srgbClr val="FF0000"/>
            </a:solidFill>
          </a:endParaRPr>
        </a:p>
      </xdr:txBody>
    </xdr:sp>
    <xdr:clientData/>
  </xdr:twoCellAnchor>
  <xdr:twoCellAnchor>
    <xdr:from>
      <xdr:col>37</xdr:col>
      <xdr:colOff>438150</xdr:colOff>
      <xdr:row>4</xdr:row>
      <xdr:rowOff>28575</xdr:rowOff>
    </xdr:from>
    <xdr:to>
      <xdr:col>47</xdr:col>
      <xdr:colOff>209550</xdr:colOff>
      <xdr:row>21</xdr:row>
      <xdr:rowOff>238125</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16716375" y="1276350"/>
          <a:ext cx="0" cy="567690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補助対象経費支出予定額」などに自動で転記されます（このシートでは、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以外は入力できません。）。</a:t>
          </a:r>
        </a:p>
        <a:p>
          <a:r>
            <a:rPr kumimoji="1" lang="en-US" altLang="ja-JP" sz="1600" b="1">
              <a:solidFill>
                <a:srgbClr val="FF0000"/>
              </a:solidFill>
            </a:rPr>
            <a:t>※ (5)</a:t>
          </a:r>
          <a:r>
            <a:rPr kumimoji="1" lang="ja-JP" altLang="en-US" sz="1600" b="1">
              <a:solidFill>
                <a:srgbClr val="FF0000"/>
              </a:solidFill>
            </a:rPr>
            <a:t>基準額</a:t>
          </a:r>
          <a:endParaRPr kumimoji="1" lang="en-US" altLang="ja-JP" sz="1600" b="1">
            <a:solidFill>
              <a:srgbClr val="FF0000"/>
            </a:solidFill>
          </a:endParaRPr>
        </a:p>
        <a:p>
          <a:r>
            <a:rPr kumimoji="1" lang="ja-JP" altLang="en-US" sz="1600" b="1">
              <a:solidFill>
                <a:srgbClr val="FF0000"/>
              </a:solidFill>
            </a:rPr>
            <a:t>　・応募申請では、「</a:t>
          </a:r>
          <a:r>
            <a:rPr kumimoji="1" lang="en-US" altLang="ja-JP" sz="1600" b="1">
              <a:solidFill>
                <a:srgbClr val="FF0000"/>
              </a:solidFill>
            </a:rPr>
            <a:t>(4)</a:t>
          </a:r>
          <a:r>
            <a:rPr kumimoji="1" lang="ja-JP" altLang="en-US" sz="1600" b="1">
              <a:solidFill>
                <a:srgbClr val="FF0000"/>
              </a:solidFill>
            </a:rPr>
            <a:t>補助対象経費」が自動入力</a:t>
          </a:r>
          <a:endParaRPr kumimoji="1" lang="en-US" altLang="ja-JP" sz="1600" b="1">
            <a:solidFill>
              <a:srgbClr val="FF0000"/>
            </a:solidFill>
          </a:endParaRPr>
        </a:p>
        <a:p>
          <a:r>
            <a:rPr kumimoji="1" lang="ja-JP" altLang="en-US" sz="1600" b="1">
              <a:solidFill>
                <a:srgbClr val="FF0000"/>
              </a:solidFill>
            </a:rPr>
            <a:t>　　されます。　　</a:t>
          </a:r>
        </a:p>
        <a:p>
          <a:r>
            <a:rPr kumimoji="1" lang="ja-JP" altLang="en-US" sz="1600" b="1">
              <a:solidFill>
                <a:srgbClr val="FF0000"/>
              </a:solidFill>
            </a:rPr>
            <a:t>　・交付申請では、採択通知の基準額を入力してく</a:t>
          </a:r>
        </a:p>
        <a:p>
          <a:r>
            <a:rPr kumimoji="1" lang="ja-JP" altLang="en-US" sz="1600" b="1">
              <a:solidFill>
                <a:srgbClr val="FF0000"/>
              </a:solidFill>
            </a:rPr>
            <a:t>        ださい。</a:t>
          </a:r>
        </a:p>
        <a:p>
          <a:r>
            <a:rPr kumimoji="1" lang="ja-JP" altLang="en-US" sz="1600" b="1">
              <a:solidFill>
                <a:srgbClr val="FF0000"/>
              </a:solidFill>
            </a:rPr>
            <a:t>　・完了実績報告では、交付決定通知の補助基</a:t>
          </a:r>
        </a:p>
        <a:p>
          <a:r>
            <a:rPr kumimoji="1" lang="ja-JP" altLang="en-US" sz="1600" b="1">
              <a:solidFill>
                <a:srgbClr val="FF0000"/>
              </a:solidFill>
            </a:rPr>
            <a:t>　　本額を入力してください。</a:t>
          </a:r>
          <a:endParaRPr kumimoji="1" lang="en-US" altLang="ja-JP" sz="1600" b="1">
            <a:solidFill>
              <a:srgbClr val="FF0000"/>
            </a:solidFill>
          </a:endParaRPr>
        </a:p>
        <a:p>
          <a:endParaRPr kumimoji="1" lang="en-US" altLang="ja-JP" sz="1600" b="1">
            <a:solidFill>
              <a:srgbClr val="FF0000"/>
            </a:solidFill>
          </a:endParaRPr>
        </a:p>
        <a:p>
          <a:r>
            <a:rPr kumimoji="1" lang="ja-JP" altLang="en-US" sz="1600" b="1">
              <a:solidFill>
                <a:srgbClr val="FF0000"/>
              </a:solidFill>
            </a:rPr>
            <a:t>２年目</a:t>
          </a:r>
          <a:endParaRPr kumimoji="1" lang="en-US" altLang="ja-JP" sz="1600" b="1">
            <a:solidFill>
              <a:srgbClr val="FF0000"/>
            </a:solidFill>
          </a:endParaRPr>
        </a:p>
        <a:p>
          <a:r>
            <a:rPr kumimoji="1" lang="ja-JP" altLang="en-US" sz="1600" b="1">
              <a:solidFill>
                <a:srgbClr val="FF0000"/>
              </a:solidFill>
            </a:rPr>
            <a:t>　１年目のシート</a:t>
          </a:r>
          <a:endParaRPr kumimoji="1" lang="en-US" altLang="ja-JP" sz="1600" b="1">
            <a:solidFill>
              <a:srgbClr val="FF0000"/>
            </a:solidFill>
          </a:endParaRPr>
        </a:p>
        <a:p>
          <a:r>
            <a:rPr kumimoji="1" lang="ja-JP" altLang="en-US" sz="1600" b="1">
              <a:solidFill>
                <a:srgbClr val="FF0000"/>
              </a:solidFill>
            </a:rPr>
            <a:t>　「交付決定通知（１年目）の補助基本額を入力してく</a:t>
          </a:r>
          <a:endParaRPr kumimoji="1" lang="en-US" altLang="ja-JP" sz="1600" b="1">
            <a:solidFill>
              <a:srgbClr val="FF0000"/>
            </a:solidFill>
          </a:endParaRPr>
        </a:p>
        <a:p>
          <a:r>
            <a:rPr kumimoji="1" lang="ja-JP" altLang="en-US" sz="1600" b="1">
              <a:solidFill>
                <a:srgbClr val="FF0000"/>
              </a:solidFill>
            </a:rPr>
            <a:t>　ださい。」</a:t>
          </a:r>
          <a:endParaRPr kumimoji="1" lang="en-US" altLang="ja-JP" sz="1600" b="1">
            <a:solidFill>
              <a:srgbClr val="FF0000"/>
            </a:solidFill>
          </a:endParaRPr>
        </a:p>
        <a:p>
          <a:r>
            <a:rPr kumimoji="1" lang="ja-JP" altLang="en-US" sz="1600" b="1">
              <a:solidFill>
                <a:srgbClr val="FF0000"/>
              </a:solidFill>
            </a:rPr>
            <a:t>　２年目のシート</a:t>
          </a:r>
          <a:endParaRPr kumimoji="1" lang="en-US" altLang="ja-JP" sz="1600" b="1">
            <a:solidFill>
              <a:srgbClr val="FF0000"/>
            </a:solidFill>
          </a:endParaRPr>
        </a:p>
        <a:p>
          <a:r>
            <a:rPr kumimoji="1" lang="ja-JP" altLang="en-US" sz="1600" b="1">
              <a:solidFill>
                <a:srgbClr val="FF0000"/>
              </a:solidFill>
            </a:rPr>
            <a:t>　「交付申請では、採択通知の補助対象経費（基準額）</a:t>
          </a:r>
          <a:endParaRPr kumimoji="1" lang="en-US" altLang="ja-JP" sz="1600" b="1">
            <a:solidFill>
              <a:srgbClr val="FF0000"/>
            </a:solidFill>
          </a:endParaRPr>
        </a:p>
        <a:p>
          <a:r>
            <a:rPr kumimoji="1" lang="en-US" altLang="ja-JP" sz="1600" b="1">
              <a:solidFill>
                <a:srgbClr val="FF0000"/>
              </a:solidFill>
            </a:rPr>
            <a:t>      </a:t>
          </a:r>
          <a:r>
            <a:rPr kumimoji="1" lang="ja-JP" altLang="en-US" sz="1600" b="1">
              <a:solidFill>
                <a:srgbClr val="FF0000"/>
              </a:solidFill>
            </a:rPr>
            <a:t>（２年目）を入力してください。」</a:t>
          </a:r>
        </a:p>
        <a:p>
          <a:endParaRPr kumimoji="1" lang="ja-JP" altLang="en-US" sz="1600" b="1">
            <a:solidFill>
              <a:srgbClr val="FF0000"/>
            </a:solidFill>
          </a:endParaRPr>
        </a:p>
        <a:p>
          <a:endParaRPr kumimoji="1" lang="ja-JP" altLang="en-US" sz="1600" b="1">
            <a:solidFill>
              <a:srgbClr val="FF0000"/>
            </a:solidFill>
          </a:endParaRPr>
        </a:p>
      </xdr:txBody>
    </xdr:sp>
    <xdr:clientData/>
  </xdr:twoCellAnchor>
  <xdr:twoCellAnchor>
    <xdr:from>
      <xdr:col>27</xdr:col>
      <xdr:colOff>66675</xdr:colOff>
      <xdr:row>15</xdr:row>
      <xdr:rowOff>95249</xdr:rowOff>
    </xdr:from>
    <xdr:to>
      <xdr:col>33</xdr:col>
      <xdr:colOff>1504950</xdr:colOff>
      <xdr:row>29</xdr:row>
      <xdr:rowOff>228599</xdr:rowOff>
    </xdr:to>
    <xdr:sp macro="" textlink="">
      <xdr:nvSpPr>
        <xdr:cNvPr id="4" name="テキスト ボックス 3">
          <a:extLst>
            <a:ext uri="{FF2B5EF4-FFF2-40B4-BE49-F238E27FC236}">
              <a16:creationId xmlns:a16="http://schemas.microsoft.com/office/drawing/2014/main" id="{00000000-0008-0000-0200-000004000000}"/>
            </a:ext>
          </a:extLst>
        </xdr:cNvPr>
        <xdr:cNvSpPr txBox="1"/>
      </xdr:nvSpPr>
      <xdr:spPr>
        <a:xfrm>
          <a:off x="16716375" y="5143499"/>
          <a:ext cx="0" cy="4086225"/>
        </a:xfrm>
        <a:prstGeom prst="rect">
          <a:avLst/>
        </a:prstGeom>
        <a:solidFill>
          <a:schemeClr val="bg1"/>
        </a:solidFill>
        <a:ln w="9525" cmpd="sng">
          <a:solidFill>
            <a:schemeClr val="accent5"/>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b="1" u="sng">
              <a:solidFill>
                <a:schemeClr val="accent5"/>
              </a:solidFill>
            </a:rPr>
            <a:t>※【</a:t>
          </a:r>
          <a:r>
            <a:rPr kumimoji="1" lang="ja-JP" altLang="en-US" sz="1050" b="1" u="sng">
              <a:solidFill>
                <a:schemeClr val="accent5"/>
              </a:solidFill>
            </a:rPr>
            <a:t>経費所要額精算調書を作成する際の注意</a:t>
          </a:r>
          <a:r>
            <a:rPr kumimoji="1" lang="en-US" altLang="ja-JP" sz="1050" b="1" u="sng">
              <a:solidFill>
                <a:schemeClr val="accent5"/>
              </a:solidFill>
            </a:rPr>
            <a:t>】</a:t>
          </a:r>
        </a:p>
        <a:p>
          <a:r>
            <a:rPr kumimoji="1" lang="ja-JP" altLang="en-US" sz="1050">
              <a:solidFill>
                <a:schemeClr val="accent5"/>
              </a:solidFill>
            </a:rPr>
            <a:t>　</a:t>
          </a:r>
          <a:r>
            <a:rPr kumimoji="1" lang="en-US" altLang="ja-JP" sz="1050">
              <a:solidFill>
                <a:schemeClr val="accent5"/>
              </a:solidFill>
            </a:rPr>
            <a:t>01 </a:t>
          </a:r>
          <a:r>
            <a:rPr kumimoji="1" lang="ja-JP" altLang="en-US" sz="1050">
              <a:solidFill>
                <a:schemeClr val="accent5"/>
              </a:solidFill>
            </a:rPr>
            <a:t>トップを「</a:t>
          </a:r>
          <a:r>
            <a:rPr kumimoji="1" lang="en-US" altLang="ja-JP" sz="1050">
              <a:solidFill>
                <a:schemeClr val="accent5"/>
              </a:solidFill>
            </a:rPr>
            <a:t>【</a:t>
          </a:r>
          <a:r>
            <a:rPr kumimoji="1" lang="ja-JP" altLang="en-US" sz="1050">
              <a:solidFill>
                <a:schemeClr val="accent5"/>
              </a:solidFill>
            </a:rPr>
            <a:t>完了実績報告用</a:t>
          </a:r>
          <a:r>
            <a:rPr kumimoji="1" lang="en-US" altLang="ja-JP" sz="1050">
              <a:solidFill>
                <a:schemeClr val="accent5"/>
              </a:solidFill>
            </a:rPr>
            <a:t>】</a:t>
          </a:r>
          <a:r>
            <a:rPr kumimoji="1" lang="ja-JP" altLang="en-US" sz="1050">
              <a:solidFill>
                <a:schemeClr val="accent5"/>
              </a:solidFill>
            </a:rPr>
            <a:t>」に変更する。</a:t>
          </a:r>
          <a:endParaRPr kumimoji="1" lang="en-US" altLang="ja-JP" sz="1050">
            <a:solidFill>
              <a:schemeClr val="accent5"/>
            </a:solidFill>
          </a:endParaRPr>
        </a:p>
        <a:p>
          <a:r>
            <a:rPr kumimoji="1" lang="en-US" altLang="ja-JP" sz="1050">
              <a:solidFill>
                <a:schemeClr val="accent5"/>
              </a:solidFill>
            </a:rPr>
            <a:t>          </a:t>
          </a:r>
          <a:r>
            <a:rPr kumimoji="1" lang="ja-JP" altLang="en-US" sz="1050">
              <a:solidFill>
                <a:schemeClr val="accent5"/>
              </a:solidFill>
            </a:rPr>
            <a:t>ファイル名を以下のようにする。</a:t>
          </a:r>
          <a:endParaRPr kumimoji="1" lang="en-US" altLang="ja-JP" sz="1050">
            <a:solidFill>
              <a:schemeClr val="accent5"/>
            </a:solidFill>
          </a:endParaRPr>
        </a:p>
        <a:p>
          <a:r>
            <a:rPr kumimoji="1" lang="en-US" altLang="ja-JP" sz="1050">
              <a:solidFill>
                <a:schemeClr val="accent5"/>
              </a:solidFill>
            </a:rPr>
            <a:t>            </a:t>
          </a:r>
          <a:r>
            <a:rPr kumimoji="1" lang="ja-JP" altLang="en-US" sz="1050">
              <a:solidFill>
                <a:schemeClr val="accent5"/>
              </a:solidFill>
            </a:rPr>
            <a:t>「</a:t>
          </a:r>
          <a:r>
            <a:rPr kumimoji="1" lang="en-US" altLang="ja-JP" sz="1050">
              <a:solidFill>
                <a:schemeClr val="accent5"/>
              </a:solidFill>
            </a:rPr>
            <a:t> B-1</a:t>
          </a:r>
          <a:r>
            <a:rPr kumimoji="1" lang="ja-JP" altLang="en-US" sz="1050">
              <a:solidFill>
                <a:schemeClr val="accent5"/>
              </a:solidFill>
            </a:rPr>
            <a:t>実施報告書・</a:t>
          </a:r>
          <a:r>
            <a:rPr kumimoji="1" lang="en-US" altLang="ja-JP" sz="1050">
              <a:solidFill>
                <a:schemeClr val="accent5"/>
              </a:solidFill>
            </a:rPr>
            <a:t>C0-1</a:t>
          </a:r>
          <a:r>
            <a:rPr kumimoji="1" lang="ja-JP" altLang="en-US" sz="1050">
              <a:solidFill>
                <a:schemeClr val="accent5"/>
              </a:solidFill>
            </a:rPr>
            <a:t>精算調書・</a:t>
          </a:r>
          <a:r>
            <a:rPr kumimoji="1" lang="en-US" altLang="ja-JP" sz="1050">
              <a:solidFill>
                <a:schemeClr val="accent5"/>
              </a:solidFill>
            </a:rPr>
            <a:t>C0-2</a:t>
          </a:r>
          <a:r>
            <a:rPr kumimoji="1" lang="ja-JP" altLang="en-US" sz="1050">
              <a:solidFill>
                <a:schemeClr val="accent5"/>
              </a:solidFill>
            </a:rPr>
            <a:t>経費内訳表</a:t>
          </a:r>
          <a:r>
            <a:rPr kumimoji="1" lang="en-US" altLang="ja-JP" sz="1050">
              <a:solidFill>
                <a:schemeClr val="accent5"/>
              </a:solidFill>
            </a:rPr>
            <a:t>【</a:t>
          </a:r>
          <a:r>
            <a:rPr kumimoji="1" lang="ja-JP" altLang="en-US" sz="1050">
              <a:solidFill>
                <a:schemeClr val="accent5"/>
              </a:solidFill>
            </a:rPr>
            <a:t>〇〇〇〇</a:t>
          </a:r>
          <a:r>
            <a:rPr kumimoji="1" lang="en-US" altLang="ja-JP" sz="1050">
              <a:solidFill>
                <a:schemeClr val="accent5"/>
              </a:solidFill>
            </a:rPr>
            <a:t>】【</a:t>
          </a:r>
          <a:r>
            <a:rPr kumimoji="1" lang="ja-JP" altLang="en-US" sz="1050">
              <a:solidFill>
                <a:schemeClr val="accent5"/>
              </a:solidFill>
            </a:rPr>
            <a:t>完了実績報告用</a:t>
          </a:r>
          <a:r>
            <a:rPr kumimoji="1" lang="en-US" altLang="ja-JP" sz="1050">
              <a:solidFill>
                <a:schemeClr val="accent5"/>
              </a:solidFill>
            </a:rPr>
            <a:t>】</a:t>
          </a:r>
          <a:r>
            <a:rPr kumimoji="1" lang="ja-JP" altLang="en-US" sz="1050">
              <a:solidFill>
                <a:schemeClr val="accent5"/>
              </a:solidFill>
            </a:rPr>
            <a:t>（１年目）」</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02</a:t>
          </a:r>
          <a:r>
            <a:rPr kumimoji="1" lang="ja-JP" altLang="en-US" sz="1050">
              <a:solidFill>
                <a:schemeClr val="accent5"/>
              </a:solidFill>
            </a:rPr>
            <a:t> 識別番号の欄をコピー貼り付けする。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03</a:t>
          </a:r>
          <a:r>
            <a:rPr kumimoji="1" lang="ja-JP" altLang="en-US" sz="1050">
              <a:solidFill>
                <a:schemeClr val="accent5"/>
              </a:solidFill>
            </a:rPr>
            <a:t> シートタブを変更する。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B-1</a:t>
          </a:r>
          <a:r>
            <a:rPr kumimoji="1" lang="ja-JP" altLang="en-US" sz="1050">
              <a:solidFill>
                <a:schemeClr val="accent5"/>
              </a:solidFill>
            </a:rPr>
            <a:t>実施報告書、</a:t>
          </a:r>
          <a:r>
            <a:rPr kumimoji="1" lang="en-US" altLang="ja-JP" sz="1050" u="sng">
              <a:solidFill>
                <a:srgbClr val="FF0000"/>
              </a:solidFill>
            </a:rPr>
            <a:t>C0-1</a:t>
          </a:r>
          <a:r>
            <a:rPr kumimoji="1" lang="ja-JP" altLang="en-US" sz="1050" u="sng">
              <a:solidFill>
                <a:srgbClr val="FF0000"/>
              </a:solidFill>
            </a:rPr>
            <a:t>経費所要額精算調書（〇年目）</a:t>
          </a:r>
          <a:r>
            <a:rPr kumimoji="1" lang="ja-JP" altLang="en-US" sz="1050">
              <a:solidFill>
                <a:schemeClr val="accent5"/>
              </a:solidFill>
            </a:rPr>
            <a:t>、</a:t>
          </a:r>
          <a:r>
            <a:rPr kumimoji="1" lang="en-US" altLang="ja-JP" sz="1050">
              <a:solidFill>
                <a:schemeClr val="accent5"/>
              </a:solidFill>
            </a:rPr>
            <a:t>C0-2</a:t>
          </a:r>
          <a:r>
            <a:rPr kumimoji="1" lang="ja-JP" altLang="en-US" sz="1050">
              <a:solidFill>
                <a:schemeClr val="accent5"/>
              </a:solidFill>
            </a:rPr>
            <a:t>経費内訳表（〇年目）など</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04</a:t>
          </a:r>
          <a:r>
            <a:rPr kumimoji="1" lang="ja-JP" altLang="en-US" sz="1050">
              <a:solidFill>
                <a:schemeClr val="accent5"/>
              </a:solidFill>
            </a:rPr>
            <a:t> 経費所要額精算調書の</a:t>
          </a:r>
          <a:r>
            <a:rPr kumimoji="1" lang="ja-JP" altLang="en-US" sz="1050" u="sng">
              <a:solidFill>
                <a:srgbClr val="FF0000"/>
              </a:solidFill>
            </a:rPr>
            <a:t>①</a:t>
          </a:r>
          <a:r>
            <a:rPr kumimoji="1" lang="en-US" altLang="ja-JP" sz="1050" u="sng">
              <a:solidFill>
                <a:srgbClr val="FF0000"/>
              </a:solidFill>
            </a:rPr>
            <a:t>(5)</a:t>
          </a:r>
          <a:r>
            <a:rPr kumimoji="1" lang="ja-JP" altLang="en-US" sz="1050" u="sng">
              <a:solidFill>
                <a:srgbClr val="FF0000"/>
              </a:solidFill>
            </a:rPr>
            <a:t>基準額欄の説明を変更、②説明書きの変更</a:t>
          </a:r>
          <a:endParaRPr kumimoji="1" lang="en-US" altLang="ja-JP" sz="1050" u="sng">
            <a:solidFill>
              <a:srgbClr val="FF0000"/>
            </a:solidFill>
          </a:endParaRPr>
        </a:p>
        <a:p>
          <a:r>
            <a:rPr kumimoji="1" lang="ja-JP" altLang="en-US" sz="1050">
              <a:solidFill>
                <a:schemeClr val="accent5"/>
              </a:solidFill>
            </a:rPr>
            <a:t>　</a:t>
          </a:r>
          <a:r>
            <a:rPr kumimoji="1" lang="en-US" altLang="ja-JP" sz="1050">
              <a:solidFill>
                <a:schemeClr val="accent5"/>
              </a:solidFill>
            </a:rPr>
            <a:t>05</a:t>
          </a:r>
          <a:r>
            <a:rPr kumimoji="1" lang="ja-JP" altLang="en-US" sz="1050">
              <a:solidFill>
                <a:schemeClr val="accent5"/>
              </a:solidFill>
            </a:rPr>
            <a:t>  経費所要額精算調書の</a:t>
          </a:r>
          <a:r>
            <a:rPr kumimoji="1" lang="en-US" altLang="ja-JP" sz="1050" u="sng">
              <a:solidFill>
                <a:srgbClr val="FF0000"/>
              </a:solidFill>
            </a:rPr>
            <a:t>(9) </a:t>
          </a:r>
          <a:r>
            <a:rPr kumimoji="1" lang="ja-JP" altLang="en-US" sz="1050" u="sng">
              <a:solidFill>
                <a:srgbClr val="FF0000"/>
              </a:solidFill>
            </a:rPr>
            <a:t>補助金交付決定額、</a:t>
          </a:r>
          <a:r>
            <a:rPr kumimoji="1" lang="en-US" altLang="ja-JP" sz="1050" u="sng">
              <a:solidFill>
                <a:srgbClr val="FF0000"/>
              </a:solidFill>
            </a:rPr>
            <a:t>(10) </a:t>
          </a:r>
          <a:r>
            <a:rPr kumimoji="1" lang="ja-JP" altLang="en-US" sz="1050" u="sng">
              <a:solidFill>
                <a:srgbClr val="FF0000"/>
              </a:solidFill>
            </a:rPr>
            <a:t>過不足額を再表示する</a:t>
          </a:r>
          <a:endParaRPr kumimoji="1" lang="en-US" altLang="ja-JP" sz="1050" u="sng">
            <a:solidFill>
              <a:srgbClr val="FF0000"/>
            </a:solidFill>
          </a:endParaRPr>
        </a:p>
        <a:p>
          <a:r>
            <a:rPr kumimoji="1" lang="ja-JP" altLang="en-US" sz="1050">
              <a:solidFill>
                <a:schemeClr val="accent5"/>
              </a:solidFill>
            </a:rPr>
            <a:t>　</a:t>
          </a:r>
          <a:r>
            <a:rPr kumimoji="1" lang="en-US" altLang="ja-JP" sz="1050">
              <a:solidFill>
                <a:schemeClr val="accent5"/>
              </a:solidFill>
            </a:rPr>
            <a:t>06</a:t>
          </a:r>
          <a:r>
            <a:rPr kumimoji="1" lang="ja-JP" altLang="en-US" sz="1050">
              <a:solidFill>
                <a:schemeClr val="accent5"/>
              </a:solidFill>
            </a:rPr>
            <a:t>  経費所要額精算調書の</a:t>
          </a:r>
          <a:r>
            <a:rPr kumimoji="1" lang="ja-JP" altLang="en-US" sz="1050" u="sng">
              <a:solidFill>
                <a:srgbClr val="FF0000"/>
              </a:solidFill>
            </a:rPr>
            <a:t>「振込手数料」、「差引」欄を再表示する。</a:t>
          </a:r>
          <a:endParaRPr kumimoji="1" lang="en-US" altLang="ja-JP" sz="1050" u="sng">
            <a:solidFill>
              <a:srgbClr val="FF0000"/>
            </a:solidFill>
          </a:endParaRPr>
        </a:p>
        <a:p>
          <a:r>
            <a:rPr kumimoji="1" lang="ja-JP" altLang="en-US" sz="1050">
              <a:solidFill>
                <a:schemeClr val="accent5"/>
              </a:solidFill>
            </a:rPr>
            <a:t>　</a:t>
          </a:r>
          <a:r>
            <a:rPr kumimoji="1" lang="en-US" altLang="ja-JP" sz="1050">
              <a:solidFill>
                <a:schemeClr val="accent5"/>
              </a:solidFill>
            </a:rPr>
            <a:t>07</a:t>
          </a:r>
          <a:r>
            <a:rPr kumimoji="1" lang="ja-JP" altLang="en-US" sz="1050">
              <a:solidFill>
                <a:schemeClr val="accent5"/>
              </a:solidFill>
            </a:rPr>
            <a:t>  経費所要額精算調書の </a:t>
          </a:r>
          <a:r>
            <a:rPr kumimoji="1" lang="ja-JP" altLang="en-US" sz="1050" b="0" u="sng">
              <a:solidFill>
                <a:srgbClr val="FF0000"/>
              </a:solidFill>
            </a:rPr>
            <a:t>「</a:t>
          </a:r>
          <a:r>
            <a:rPr kumimoji="1" lang="en-US" altLang="ja-JP" sz="1050" b="0" u="sng">
              <a:solidFill>
                <a:srgbClr val="FF0000"/>
              </a:solidFill>
            </a:rPr>
            <a:t>※(4) </a:t>
          </a:r>
          <a:r>
            <a:rPr kumimoji="1" lang="ja-JP" altLang="en-US" sz="1050" b="0" u="sng">
              <a:solidFill>
                <a:srgbClr val="FF0000"/>
              </a:solidFill>
            </a:rPr>
            <a:t>補助対象経費の合計は、振込手数料がある場合は、その額を控除し</a:t>
          </a:r>
          <a:endParaRPr kumimoji="1" lang="en-US" altLang="ja-JP" sz="1050" b="0" u="sng">
            <a:solidFill>
              <a:srgbClr val="FF0000"/>
            </a:solidFill>
          </a:endParaRPr>
        </a:p>
        <a:p>
          <a:r>
            <a:rPr kumimoji="1" lang="ja-JP" altLang="en-US" sz="1050" b="0" u="none">
              <a:solidFill>
                <a:srgbClr val="FF0000"/>
              </a:solidFill>
            </a:rPr>
            <a:t>　　  </a:t>
          </a:r>
          <a:r>
            <a:rPr kumimoji="1" lang="ja-JP" altLang="en-US" sz="1050" b="0" u="sng">
              <a:solidFill>
                <a:srgbClr val="FF0000"/>
              </a:solidFill>
            </a:rPr>
            <a:t>た額」</a:t>
          </a:r>
          <a:r>
            <a:rPr kumimoji="1" lang="ja-JP" altLang="en-US" sz="1050">
              <a:solidFill>
                <a:schemeClr val="accent5"/>
              </a:solidFill>
            </a:rPr>
            <a:t>が表示されているか確認する。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08</a:t>
          </a:r>
          <a:r>
            <a:rPr kumimoji="1" lang="ja-JP" altLang="en-US" sz="1050">
              <a:solidFill>
                <a:schemeClr val="accent5"/>
              </a:solidFill>
            </a:rPr>
            <a:t> 本文について「する」「予定」を「した」に変更する。</a:t>
          </a:r>
          <a:r>
            <a:rPr kumimoji="1" lang="en-US" altLang="ja-JP" sz="1050">
              <a:solidFill>
                <a:schemeClr val="accent5"/>
              </a:solidFill>
            </a:rPr>
            <a:t>【</a:t>
          </a:r>
          <a:r>
            <a:rPr kumimoji="1" lang="ja-JP" altLang="en-US" sz="1050">
              <a:solidFill>
                <a:schemeClr val="accent5"/>
              </a:solidFill>
            </a:rPr>
            <a:t>検索機能を使用</a:t>
          </a:r>
          <a:r>
            <a:rPr kumimoji="1" lang="en-US" altLang="ja-JP" sz="1050">
              <a:solidFill>
                <a:schemeClr val="accent5"/>
              </a:solidFill>
            </a:rPr>
            <a:t>】</a:t>
          </a:r>
        </a:p>
        <a:p>
          <a:r>
            <a:rPr kumimoji="1" lang="ja-JP" altLang="en-US" sz="1050">
              <a:solidFill>
                <a:schemeClr val="accent5"/>
              </a:solidFill>
            </a:rPr>
            <a:t>　</a:t>
          </a:r>
          <a:r>
            <a:rPr kumimoji="1" lang="en-US" altLang="ja-JP" sz="1050">
              <a:solidFill>
                <a:schemeClr val="accent5"/>
              </a:solidFill>
            </a:rPr>
            <a:t>09</a:t>
          </a:r>
          <a:r>
            <a:rPr kumimoji="1" lang="ja-JP" altLang="en-US" sz="1050">
              <a:solidFill>
                <a:schemeClr val="accent5"/>
              </a:solidFill>
            </a:rPr>
            <a:t> 説明書きについて「する」「予定」を「した」に変更する。</a:t>
          </a:r>
          <a:r>
            <a:rPr kumimoji="1" lang="en-US" altLang="ja-JP" sz="1050">
              <a:solidFill>
                <a:schemeClr val="accent5"/>
              </a:solidFill>
            </a:rPr>
            <a:t>【</a:t>
          </a:r>
          <a:r>
            <a:rPr kumimoji="1" lang="ja-JP" altLang="en-US" sz="1050">
              <a:solidFill>
                <a:schemeClr val="accent5"/>
              </a:solidFill>
            </a:rPr>
            <a:t>手作業</a:t>
          </a:r>
          <a:r>
            <a:rPr kumimoji="1" lang="en-US" altLang="ja-JP" sz="1050">
              <a:solidFill>
                <a:schemeClr val="accent5"/>
              </a:solidFill>
            </a:rPr>
            <a:t>】</a:t>
          </a:r>
        </a:p>
        <a:p>
          <a:r>
            <a:rPr kumimoji="1" lang="ja-JP" altLang="en-US" sz="1050">
              <a:solidFill>
                <a:schemeClr val="accent5"/>
              </a:solidFill>
            </a:rPr>
            <a:t>　</a:t>
          </a:r>
          <a:r>
            <a:rPr kumimoji="1" lang="en-US" altLang="ja-JP" sz="1050">
              <a:solidFill>
                <a:schemeClr val="accent5"/>
              </a:solidFill>
            </a:rPr>
            <a:t>10</a:t>
          </a:r>
          <a:r>
            <a:rPr kumimoji="1" lang="ja-JP" altLang="en-US" sz="1050">
              <a:solidFill>
                <a:schemeClr val="accent5"/>
              </a:solidFill>
            </a:rPr>
            <a:t> ＜代表事業者の概要＞＜代表事業者の財務内容＞＜資金計画＞＜補助対象設</a:t>
          </a:r>
          <a:endParaRPr kumimoji="1" lang="en-US" altLang="ja-JP" sz="1050">
            <a:solidFill>
              <a:schemeClr val="accent5"/>
            </a:solidFill>
          </a:endParaRPr>
        </a:p>
        <a:p>
          <a:r>
            <a:rPr kumimoji="1" lang="ja-JP" altLang="en-US" sz="1050">
              <a:solidFill>
                <a:schemeClr val="accent5"/>
              </a:solidFill>
            </a:rPr>
            <a:t>　　備・工事等の発注先＞を削除して、番号を再附番 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11</a:t>
          </a:r>
          <a:r>
            <a:rPr kumimoji="1" lang="ja-JP" altLang="en-US" sz="1050">
              <a:solidFill>
                <a:schemeClr val="accent5"/>
              </a:solidFill>
            </a:rPr>
            <a:t> </a:t>
          </a:r>
          <a:r>
            <a:rPr kumimoji="1" lang="en-US" altLang="ja-JP" sz="1050">
              <a:solidFill>
                <a:schemeClr val="accent5"/>
              </a:solidFill>
            </a:rPr>
            <a:t>&lt;1.</a:t>
          </a:r>
          <a:r>
            <a:rPr kumimoji="1" lang="ja-JP" altLang="en-US" sz="1050">
              <a:solidFill>
                <a:schemeClr val="accent5"/>
              </a:solidFill>
            </a:rPr>
            <a:t>各年度の総事業費及び補助金所要額</a:t>
          </a:r>
          <a:r>
            <a:rPr kumimoji="1" lang="en-US" altLang="ja-JP" sz="1050">
              <a:solidFill>
                <a:schemeClr val="accent5"/>
              </a:solidFill>
            </a:rPr>
            <a:t>&gt;</a:t>
          </a:r>
          <a:r>
            <a:rPr kumimoji="1" lang="ja-JP" altLang="en-US" sz="1050">
              <a:solidFill>
                <a:schemeClr val="accent5"/>
              </a:solidFill>
            </a:rPr>
            <a:t>に</a:t>
          </a:r>
          <a:r>
            <a:rPr kumimoji="1" lang="en-US" altLang="ja-JP" sz="1050">
              <a:solidFill>
                <a:schemeClr val="accent5"/>
              </a:solidFill>
            </a:rPr>
            <a:t>CO2</a:t>
          </a:r>
          <a:r>
            <a:rPr kumimoji="1" lang="ja-JP" altLang="en-US" sz="1050">
              <a:solidFill>
                <a:schemeClr val="accent5"/>
              </a:solidFill>
            </a:rPr>
            <a:t>削減量と</a:t>
          </a:r>
          <a:r>
            <a:rPr kumimoji="1" lang="en-US" altLang="ja-JP" sz="1050">
              <a:solidFill>
                <a:schemeClr val="accent5"/>
              </a:solidFill>
            </a:rPr>
            <a:t>CO2</a:t>
          </a:r>
          <a:r>
            <a:rPr kumimoji="1" lang="ja-JP" altLang="en-US" sz="1050">
              <a:solidFill>
                <a:schemeClr val="accent5"/>
              </a:solidFill>
            </a:rPr>
            <a:t>削減コストを挿入する。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    12  </a:t>
          </a:r>
          <a:r>
            <a:rPr kumimoji="1" lang="ja-JP" altLang="en-US" sz="1050">
              <a:solidFill>
                <a:schemeClr val="accent5"/>
              </a:solidFill>
            </a:rPr>
            <a:t>パネル、パワコン、蓄電池の容量を小数点１位表示とする。</a:t>
          </a:r>
          <a:endParaRPr kumimoji="1" lang="en-US" altLang="ja-JP" sz="1050">
            <a:solidFill>
              <a:schemeClr val="accent5"/>
            </a:solidFill>
          </a:endParaRPr>
        </a:p>
        <a:p>
          <a:r>
            <a:rPr kumimoji="1" lang="ja-JP" altLang="en-US" sz="1050">
              <a:solidFill>
                <a:schemeClr val="accent5"/>
              </a:solidFill>
            </a:rPr>
            <a:t>　　　①表示の修正、②条件付き書式の</a:t>
          </a:r>
          <a:r>
            <a:rPr kumimoji="1" lang="en-US" altLang="ja-JP" sz="1050">
              <a:solidFill>
                <a:schemeClr val="accent5"/>
              </a:solidFill>
            </a:rPr>
            <a:t>INT</a:t>
          </a:r>
          <a:r>
            <a:rPr kumimoji="1" lang="ja-JP" altLang="en-US" sz="1050">
              <a:solidFill>
                <a:schemeClr val="accent5"/>
              </a:solidFill>
            </a:rPr>
            <a:t>を「*</a:t>
          </a:r>
          <a:r>
            <a:rPr kumimoji="1" lang="en-US" altLang="ja-JP" sz="1050">
              <a:solidFill>
                <a:schemeClr val="accent5"/>
              </a:solidFill>
            </a:rPr>
            <a:t>10</a:t>
          </a:r>
          <a:r>
            <a:rPr kumimoji="1" lang="ja-JP" altLang="en-US" sz="1050">
              <a:solidFill>
                <a:schemeClr val="accent5"/>
              </a:solidFill>
            </a:rPr>
            <a:t>」に訂正</a:t>
          </a:r>
          <a:endParaRPr kumimoji="1" lang="en-US" altLang="ja-JP" sz="1050">
            <a:solidFill>
              <a:schemeClr val="accent5"/>
            </a:solidFill>
          </a:endParaRPr>
        </a:p>
        <a:p>
          <a:r>
            <a:rPr kumimoji="1" lang="en-US" altLang="ja-JP" sz="1050">
              <a:solidFill>
                <a:schemeClr val="accent5"/>
              </a:solidFill>
            </a:rPr>
            <a:t> </a:t>
          </a:r>
          <a:r>
            <a:rPr kumimoji="1" lang="ja-JP" altLang="en-US" sz="1050">
              <a:solidFill>
                <a:schemeClr val="accent5"/>
              </a:solidFill>
            </a:rPr>
            <a:t> </a:t>
          </a:r>
          <a:r>
            <a:rPr kumimoji="1" lang="en-US" altLang="ja-JP" sz="1050">
              <a:solidFill>
                <a:schemeClr val="accent5"/>
              </a:solidFill>
            </a:rPr>
            <a:t>   13  </a:t>
          </a:r>
          <a:r>
            <a:rPr kumimoji="1" lang="ja-JP" altLang="en-US" sz="1050">
              <a:solidFill>
                <a:schemeClr val="accent5"/>
              </a:solidFill>
            </a:rPr>
            <a:t>蓄電池の「導入する</a:t>
          </a:r>
          <a:r>
            <a:rPr kumimoji="1" lang="en-US" altLang="ja-JP" sz="1050">
              <a:solidFill>
                <a:schemeClr val="accent5"/>
              </a:solidFill>
            </a:rPr>
            <a:t>(</a:t>
          </a:r>
          <a:r>
            <a:rPr kumimoji="1" lang="ja-JP" altLang="en-US" sz="1050">
              <a:solidFill>
                <a:schemeClr val="accent5"/>
              </a:solidFill>
            </a:rPr>
            <a:t>した</a:t>
          </a:r>
          <a:r>
            <a:rPr kumimoji="1" lang="en-US" altLang="ja-JP" sz="1050">
              <a:solidFill>
                <a:schemeClr val="accent5"/>
              </a:solidFill>
            </a:rPr>
            <a:t>)</a:t>
          </a:r>
          <a:r>
            <a:rPr kumimoji="1" lang="ja-JP" altLang="en-US" sz="1050">
              <a:solidFill>
                <a:schemeClr val="accent5"/>
              </a:solidFill>
            </a:rPr>
            <a:t>」「導入しない」のリストを作って、リストから引用する</a:t>
          </a:r>
          <a:endParaRPr kumimoji="1" lang="en-US" altLang="ja-JP" sz="1050">
            <a:solidFill>
              <a:schemeClr val="accent5"/>
            </a:solidFill>
          </a:endParaRPr>
        </a:p>
        <a:p>
          <a:endParaRPr kumimoji="1" lang="en-US" altLang="ja-JP" sz="1050">
            <a:solidFill>
              <a:schemeClr val="accent5"/>
            </a:solidFill>
          </a:endParaRPr>
        </a:p>
        <a:p>
          <a:r>
            <a:rPr kumimoji="1" lang="ja-JP" altLang="en-US" sz="1050">
              <a:solidFill>
                <a:schemeClr val="accent5"/>
              </a:solidFill>
            </a:rPr>
            <a:t>　　　　</a:t>
          </a:r>
          <a:endParaRPr kumimoji="1" lang="en-US" altLang="ja-JP" sz="1050">
            <a:solidFill>
              <a:schemeClr val="accent5"/>
            </a:solidFill>
          </a:endParaRPr>
        </a:p>
        <a:p>
          <a:endParaRPr kumimoji="1" lang="ja-JP" altLang="en-US" sz="1050">
            <a:solidFill>
              <a:schemeClr val="accent5"/>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27</xdr:col>
      <xdr:colOff>650354</xdr:colOff>
      <xdr:row>74</xdr:row>
      <xdr:rowOff>0</xdr:rowOff>
    </xdr:from>
    <xdr:to>
      <xdr:col>28</xdr:col>
      <xdr:colOff>9525</xdr:colOff>
      <xdr:row>75</xdr:row>
      <xdr:rowOff>85725</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19624154" y="19173825"/>
          <a:ext cx="44971" cy="33337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緑色のセルは、「経費内訳」シートの金額等とリンクしています。</a:t>
          </a:r>
        </a:p>
      </xdr:txBody>
    </xdr:sp>
    <xdr:clientData/>
  </xdr:twoCellAnchor>
  <xdr:twoCellAnchor>
    <xdr:from>
      <xdr:col>27</xdr:col>
      <xdr:colOff>240779</xdr:colOff>
      <xdr:row>73</xdr:row>
      <xdr:rowOff>152399</xdr:rowOff>
    </xdr:from>
    <xdr:to>
      <xdr:col>35</xdr:col>
      <xdr:colOff>285750</xdr:colOff>
      <xdr:row>76</xdr:row>
      <xdr:rowOff>123824</xdr:rowOff>
    </xdr:to>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19214579" y="19078574"/>
          <a:ext cx="5531371" cy="71437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緑色のセルは、「</a:t>
          </a:r>
          <a:r>
            <a:rPr kumimoji="1" lang="en-US" altLang="ja-JP" sz="1400" b="1">
              <a:solidFill>
                <a:srgbClr val="FF0000"/>
              </a:solidFill>
              <a:latin typeface="+mn-ea"/>
              <a:ea typeface="+mn-ea"/>
            </a:rPr>
            <a:t>(4) </a:t>
          </a:r>
          <a:r>
            <a:rPr kumimoji="1" lang="ja-JP" altLang="en-US" sz="1400" b="1">
              <a:solidFill>
                <a:srgbClr val="FF0000"/>
              </a:solidFill>
              <a:latin typeface="+mn-ea"/>
              <a:ea typeface="+mn-ea"/>
            </a:rPr>
            <a:t>補助対象経費の内訳」の金額等とリンクしています。</a:t>
          </a:r>
        </a:p>
      </xdr:txBody>
    </xdr:sp>
    <xdr:clientData/>
  </xdr:twoCellAnchor>
  <xdr:twoCellAnchor>
    <xdr:from>
      <xdr:col>28</xdr:col>
      <xdr:colOff>1058</xdr:colOff>
      <xdr:row>19</xdr:row>
      <xdr:rowOff>184149</xdr:rowOff>
    </xdr:from>
    <xdr:to>
      <xdr:col>35</xdr:col>
      <xdr:colOff>657225</xdr:colOff>
      <xdr:row>24</xdr:row>
      <xdr:rowOff>76200</xdr:rowOff>
    </xdr:to>
    <xdr:sp macro="" textlink="">
      <xdr:nvSpPr>
        <xdr:cNvPr id="4" name="テキスト ボックス 3">
          <a:extLst>
            <a:ext uri="{FF2B5EF4-FFF2-40B4-BE49-F238E27FC236}">
              <a16:creationId xmlns:a16="http://schemas.microsoft.com/office/drawing/2014/main" id="{00000000-0008-0000-0300-000004000000}"/>
            </a:ext>
          </a:extLst>
        </xdr:cNvPr>
        <xdr:cNvSpPr txBox="1"/>
      </xdr:nvSpPr>
      <xdr:spPr>
        <a:xfrm>
          <a:off x="19660658" y="5737224"/>
          <a:ext cx="5456767" cy="1130301"/>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補助対象経費</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円</a:t>
          </a:r>
          <a:r>
            <a:rPr kumimoji="1" lang="en-US" altLang="ja-JP" sz="1400" b="1">
              <a:solidFill>
                <a:srgbClr val="FF0000"/>
              </a:solidFill>
              <a:latin typeface="+mn-ea"/>
              <a:ea typeface="+mn-ea"/>
            </a:rPr>
            <a:t>](Ⅰ</a:t>
          </a:r>
          <a:r>
            <a:rPr kumimoji="1" lang="ja-JP" altLang="en-US" sz="1400" b="1">
              <a:solidFill>
                <a:srgbClr val="FF0000"/>
              </a:solidFill>
              <a:latin typeface="+mn-ea"/>
              <a:ea typeface="+mn-ea"/>
            </a:rPr>
            <a:t>列～</a:t>
          </a:r>
          <a:r>
            <a:rPr kumimoji="1" lang="en-US" altLang="ja-JP" sz="1400" b="1">
              <a:solidFill>
                <a:srgbClr val="FF0000"/>
              </a:solidFill>
              <a:latin typeface="+mn-ea"/>
              <a:ea typeface="+mn-ea"/>
            </a:rPr>
            <a:t>T</a:t>
          </a:r>
          <a:r>
            <a:rPr kumimoji="1" lang="ja-JP" altLang="en-US" sz="1400" b="1">
              <a:solidFill>
                <a:srgbClr val="FF0000"/>
              </a:solidFill>
              <a:latin typeface="+mn-ea"/>
              <a:ea typeface="+mn-ea"/>
            </a:rPr>
            <a:t>列）に小数点があるとセルが赤く表示されます。整数に入力し直してください。</a:t>
          </a:r>
        </a:p>
      </xdr:txBody>
    </xdr:sp>
    <xdr:clientData/>
  </xdr:twoCellAnchor>
  <xdr:twoCellAnchor>
    <xdr:from>
      <xdr:col>28</xdr:col>
      <xdr:colOff>0</xdr:colOff>
      <xdr:row>3</xdr:row>
      <xdr:rowOff>4231</xdr:rowOff>
    </xdr:from>
    <xdr:to>
      <xdr:col>35</xdr:col>
      <xdr:colOff>656167</xdr:colOff>
      <xdr:row>17</xdr:row>
      <xdr:rowOff>142875</xdr:rowOff>
    </xdr:to>
    <xdr:sp macro="" textlink="">
      <xdr:nvSpPr>
        <xdr:cNvPr id="5" name="テキスト ボックス 4">
          <a:extLst>
            <a:ext uri="{FF2B5EF4-FFF2-40B4-BE49-F238E27FC236}">
              <a16:creationId xmlns:a16="http://schemas.microsoft.com/office/drawing/2014/main" id="{00000000-0008-0000-0300-000005000000}"/>
            </a:ext>
          </a:extLst>
        </xdr:cNvPr>
        <xdr:cNvSpPr txBox="1"/>
      </xdr:nvSpPr>
      <xdr:spPr>
        <a:xfrm>
          <a:off x="19659600" y="747181"/>
          <a:ext cx="5456767" cy="4453469"/>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・見積書は、必ず</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と</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蓄電池等</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に分けて取得してください。</a:t>
          </a:r>
        </a:p>
        <a:p>
          <a:r>
            <a:rPr kumimoji="1" lang="ja-JP" altLang="en-US" sz="1400" b="1">
              <a:solidFill>
                <a:srgbClr val="FF0000"/>
              </a:solidFill>
              <a:latin typeface="+mn-ea"/>
              <a:ea typeface="+mn-ea"/>
            </a:rPr>
            <a:t>・</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の見積書が３以上あるときは、各経費内訳表の「見積書２」の</a:t>
          </a:r>
          <a:r>
            <a:rPr kumimoji="1" lang="en-US" altLang="ja-JP" sz="1400" b="1">
              <a:solidFill>
                <a:srgbClr val="FF0000"/>
              </a:solidFill>
              <a:latin typeface="+mn-ea"/>
              <a:ea typeface="+mn-ea"/>
            </a:rPr>
            <a:t>28</a:t>
          </a:r>
          <a:r>
            <a:rPr kumimoji="1" lang="ja-JP" altLang="en-US" sz="1400" b="1">
              <a:solidFill>
                <a:srgbClr val="FF0000"/>
              </a:solidFill>
              <a:latin typeface="+mn-ea"/>
              <a:ea typeface="+mn-ea"/>
            </a:rPr>
            <a:t>行目から</a:t>
          </a:r>
          <a:r>
            <a:rPr kumimoji="1" lang="en-US" altLang="ja-JP" sz="1400" b="1">
              <a:solidFill>
                <a:srgbClr val="FF0000"/>
              </a:solidFill>
              <a:latin typeface="+mn-ea"/>
              <a:ea typeface="+mn-ea"/>
            </a:rPr>
            <a:t>47</a:t>
          </a:r>
          <a:r>
            <a:rPr kumimoji="1" lang="ja-JP" altLang="en-US" sz="1400" b="1">
              <a:solidFill>
                <a:srgbClr val="FF0000"/>
              </a:solidFill>
              <a:latin typeface="+mn-ea"/>
              <a:ea typeface="+mn-ea"/>
            </a:rPr>
            <a:t>行目までをコピーして、その下に挿入するとともに、「</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の計」が各「見積書の計」の合計となるように計算式を変更してください。</a:t>
          </a:r>
        </a:p>
        <a:p>
          <a:r>
            <a:rPr kumimoji="1" lang="ja-JP" altLang="en-US" sz="1400" b="1">
              <a:solidFill>
                <a:srgbClr val="FF0000"/>
              </a:solidFill>
              <a:latin typeface="+mn-ea"/>
              <a:ea typeface="+mn-ea"/>
            </a:rPr>
            <a:t>・</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の見積書が１つの場合は、各経費内訳表の「見積書２」（</a:t>
          </a:r>
          <a:r>
            <a:rPr kumimoji="1" lang="en-US" altLang="ja-JP" sz="1400" b="1">
              <a:solidFill>
                <a:srgbClr val="FF0000"/>
              </a:solidFill>
              <a:latin typeface="+mn-ea"/>
              <a:ea typeface="+mn-ea"/>
            </a:rPr>
            <a:t>28</a:t>
          </a:r>
          <a:r>
            <a:rPr kumimoji="1" lang="ja-JP" altLang="en-US" sz="1400" b="1">
              <a:solidFill>
                <a:srgbClr val="FF0000"/>
              </a:solidFill>
              <a:latin typeface="+mn-ea"/>
              <a:ea typeface="+mn-ea"/>
            </a:rPr>
            <a:t>行目から</a:t>
          </a:r>
          <a:r>
            <a:rPr kumimoji="1" lang="en-US" altLang="ja-JP" sz="1400" b="1">
              <a:solidFill>
                <a:srgbClr val="FF0000"/>
              </a:solidFill>
              <a:latin typeface="+mn-ea"/>
              <a:ea typeface="+mn-ea"/>
            </a:rPr>
            <a:t>47</a:t>
          </a:r>
          <a:r>
            <a:rPr kumimoji="1" lang="ja-JP" altLang="en-US" sz="1400" b="1">
              <a:solidFill>
                <a:srgbClr val="FF0000"/>
              </a:solidFill>
              <a:latin typeface="+mn-ea"/>
              <a:ea typeface="+mn-ea"/>
            </a:rPr>
            <a:t>行目）を削除していただいて差し支えありません（計算式は修正が必要）。</a:t>
          </a:r>
        </a:p>
        <a:p>
          <a:r>
            <a:rPr kumimoji="1" lang="ja-JP" altLang="en-US" sz="1400" b="1">
              <a:solidFill>
                <a:srgbClr val="FF0000"/>
              </a:solidFill>
              <a:latin typeface="+mn-ea"/>
              <a:ea typeface="+mn-ea"/>
            </a:rPr>
            <a:t>・記載欄が足りない場合は、各合計の計算式に留意して行を増やしてください（真ん中付近で行を増やすと、計算式に影響が出ません。）。</a:t>
          </a:r>
        </a:p>
        <a:p>
          <a:endParaRPr kumimoji="1" lang="en-US" altLang="ja-JP" sz="1400" b="1">
            <a:solidFill>
              <a:srgbClr val="FF0000"/>
            </a:solidFill>
            <a:latin typeface="+mn-ea"/>
            <a:ea typeface="+mn-ea"/>
          </a:endParaRPr>
        </a:p>
        <a:p>
          <a:endParaRPr kumimoji="1" lang="ja-JP" altLang="en-US" sz="1400" b="1">
            <a:solidFill>
              <a:srgbClr val="FF0000"/>
            </a:solidFill>
            <a:latin typeface="+mn-ea"/>
            <a:ea typeface="+mn-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28</xdr:col>
      <xdr:colOff>0</xdr:colOff>
      <xdr:row>7</xdr:row>
      <xdr:rowOff>0</xdr:rowOff>
    </xdr:from>
    <xdr:to>
      <xdr:col>35</xdr:col>
      <xdr:colOff>656167</xdr:colOff>
      <xdr:row>23</xdr:row>
      <xdr:rowOff>790575</xdr:rowOff>
    </xdr:to>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19516725" y="2771775"/>
          <a:ext cx="5456767" cy="475297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・見積書は、必ず</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と</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蓄電池等</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に分けて取得してください。</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の見積書が３以上あるときは、各経費内訳表の「見積書２」（左の記載例では</a:t>
          </a:r>
          <a:r>
            <a:rPr kumimoji="1" lang="en-US" altLang="ja-JP" sz="1400" b="1">
              <a:solidFill>
                <a:srgbClr val="FF0000"/>
              </a:solidFill>
              <a:latin typeface="+mn-ea"/>
              <a:ea typeface="+mn-ea"/>
            </a:rPr>
            <a:t>22</a:t>
          </a:r>
          <a:r>
            <a:rPr kumimoji="1" lang="ja-JP" altLang="en-US" sz="1400" b="1">
              <a:solidFill>
                <a:srgbClr val="FF0000"/>
              </a:solidFill>
              <a:latin typeface="+mn-ea"/>
              <a:ea typeface="+mn-ea"/>
            </a:rPr>
            <a:t>行目から</a:t>
          </a:r>
          <a:r>
            <a:rPr kumimoji="1" lang="en-US" altLang="ja-JP" sz="1400" b="1">
              <a:solidFill>
                <a:srgbClr val="FF0000"/>
              </a:solidFill>
              <a:latin typeface="+mn-ea"/>
              <a:ea typeface="+mn-ea"/>
            </a:rPr>
            <a:t>39</a:t>
          </a:r>
          <a:r>
            <a:rPr kumimoji="1" lang="ja-JP" altLang="en-US" sz="1400" b="1">
              <a:solidFill>
                <a:srgbClr val="FF0000"/>
              </a:solidFill>
              <a:latin typeface="+mn-ea"/>
              <a:ea typeface="+mn-ea"/>
            </a:rPr>
            <a:t>行目まで）をコピーして、その下に挿入するとともに、「</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の計」が各「見積書の計」の合計となるように計算式を変更してください。</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の見積書が１つの場合は、「見積書２」（左の記載例では</a:t>
          </a:r>
          <a:r>
            <a:rPr kumimoji="1" lang="en-US" altLang="ja-JP" sz="1400" b="1">
              <a:solidFill>
                <a:srgbClr val="FF0000"/>
              </a:solidFill>
              <a:latin typeface="+mn-ea"/>
              <a:ea typeface="+mn-ea"/>
            </a:rPr>
            <a:t>22</a:t>
          </a:r>
          <a:r>
            <a:rPr kumimoji="1" lang="ja-JP" altLang="en-US" sz="1400" b="1">
              <a:solidFill>
                <a:srgbClr val="FF0000"/>
              </a:solidFill>
              <a:latin typeface="+mn-ea"/>
              <a:ea typeface="+mn-ea"/>
            </a:rPr>
            <a:t>行目から</a:t>
          </a:r>
          <a:r>
            <a:rPr kumimoji="1" lang="en-US" altLang="ja-JP" sz="1400" b="1">
              <a:solidFill>
                <a:srgbClr val="FF0000"/>
              </a:solidFill>
              <a:latin typeface="+mn-ea"/>
              <a:ea typeface="+mn-ea"/>
            </a:rPr>
            <a:t>39</a:t>
          </a:r>
          <a:r>
            <a:rPr kumimoji="1" lang="ja-JP" altLang="en-US" sz="1400" b="1">
              <a:solidFill>
                <a:srgbClr val="FF0000"/>
              </a:solidFill>
              <a:latin typeface="+mn-ea"/>
              <a:ea typeface="+mn-ea"/>
            </a:rPr>
            <a:t>行目まで）を削除していただいて差し支えありません（計算式は修正が必要）。</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・項目が足りない場合は、各合計の計算式に留意して行を増やしてください（真ん中付近で行を増やすと、計算式に影響が出ません。）。</a:t>
          </a:r>
          <a:endParaRPr kumimoji="1" lang="en-US" altLang="ja-JP" sz="1400" b="1">
            <a:solidFill>
              <a:srgbClr val="FF0000"/>
            </a:solidFill>
            <a:latin typeface="+mn-ea"/>
            <a:ea typeface="+mn-ea"/>
          </a:endParaRPr>
        </a:p>
        <a:p>
          <a:endParaRPr kumimoji="1" lang="en-US" altLang="ja-JP" sz="1400" b="1">
            <a:solidFill>
              <a:srgbClr val="FF0000"/>
            </a:solidFill>
            <a:latin typeface="+mn-ea"/>
            <a:ea typeface="+mn-ea"/>
          </a:endParaRPr>
        </a:p>
        <a:p>
          <a:endParaRPr kumimoji="1" lang="ja-JP" altLang="en-US" sz="1400" b="1">
            <a:solidFill>
              <a:srgbClr val="FF0000"/>
            </a:solidFill>
            <a:latin typeface="+mn-ea"/>
            <a:ea typeface="+mn-ea"/>
          </a:endParaRPr>
        </a:p>
      </xdr:txBody>
    </xdr:sp>
    <xdr:clientData/>
  </xdr:twoCellAnchor>
  <xdr:twoCellAnchor>
    <xdr:from>
      <xdr:col>28</xdr:col>
      <xdr:colOff>9525</xdr:colOff>
      <xdr:row>26</xdr:row>
      <xdr:rowOff>243419</xdr:rowOff>
    </xdr:from>
    <xdr:to>
      <xdr:col>35</xdr:col>
      <xdr:colOff>665692</xdr:colOff>
      <xdr:row>29</xdr:row>
      <xdr:rowOff>228600</xdr:rowOff>
    </xdr:to>
    <xdr:sp macro="" textlink="">
      <xdr:nvSpPr>
        <xdr:cNvPr id="3" name="テキスト ボックス 2">
          <a:extLst>
            <a:ext uri="{FF2B5EF4-FFF2-40B4-BE49-F238E27FC236}">
              <a16:creationId xmlns:a16="http://schemas.microsoft.com/office/drawing/2014/main" id="{00000000-0008-0000-0400-000003000000}"/>
            </a:ext>
          </a:extLst>
        </xdr:cNvPr>
        <xdr:cNvSpPr txBox="1"/>
      </xdr:nvSpPr>
      <xdr:spPr>
        <a:xfrm>
          <a:off x="19526250" y="8282519"/>
          <a:ext cx="5456767" cy="1128181"/>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補助対象経費</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円</a:t>
          </a:r>
          <a:r>
            <a:rPr kumimoji="1" lang="en-US" altLang="ja-JP" sz="1400" b="1">
              <a:solidFill>
                <a:srgbClr val="FF0000"/>
              </a:solidFill>
              <a:latin typeface="+mn-ea"/>
              <a:ea typeface="+mn-ea"/>
            </a:rPr>
            <a:t>](Ⅰ</a:t>
          </a:r>
          <a:r>
            <a:rPr kumimoji="1" lang="ja-JP" altLang="en-US" sz="1400" b="1">
              <a:solidFill>
                <a:srgbClr val="FF0000"/>
              </a:solidFill>
              <a:latin typeface="+mn-ea"/>
              <a:ea typeface="+mn-ea"/>
            </a:rPr>
            <a:t>列～</a:t>
          </a:r>
          <a:r>
            <a:rPr kumimoji="1" lang="en-US" altLang="ja-JP" sz="1400" b="1">
              <a:solidFill>
                <a:srgbClr val="FF0000"/>
              </a:solidFill>
              <a:latin typeface="+mn-ea"/>
              <a:ea typeface="+mn-ea"/>
            </a:rPr>
            <a:t>T</a:t>
          </a:r>
          <a:r>
            <a:rPr kumimoji="1" lang="ja-JP" altLang="en-US" sz="1400" b="1">
              <a:solidFill>
                <a:srgbClr val="FF0000"/>
              </a:solidFill>
              <a:latin typeface="+mn-ea"/>
              <a:ea typeface="+mn-ea"/>
            </a:rPr>
            <a:t>列）に小数点があるとセルが赤く表示されます。整数に入力し直してください。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A9998E-2A9A-441B-8A22-F3CBEDB84C92}">
  <dimension ref="A1:UY51"/>
  <sheetViews>
    <sheetView tabSelected="1" view="pageBreakPreview" zoomScaleNormal="100" zoomScaleSheetLayoutView="100" workbookViewId="0"/>
  </sheetViews>
  <sheetFormatPr defaultRowHeight="18.75"/>
  <cols>
    <col min="1" max="5" width="1.375" style="577" customWidth="1"/>
    <col min="6" max="6" width="0.875" style="577" customWidth="1"/>
    <col min="7" max="22" width="1.375" style="577" customWidth="1"/>
    <col min="23" max="23" width="1.75" style="577" customWidth="1"/>
    <col min="24" max="30" width="1.375" style="577" customWidth="1"/>
    <col min="31" max="43" width="1.25" style="577" customWidth="1"/>
    <col min="44" max="44" width="1.875" style="577" customWidth="1"/>
    <col min="45" max="47" width="1.25" style="577" customWidth="1"/>
    <col min="48" max="48" width="1.625" style="577" customWidth="1"/>
    <col min="49" max="59" width="1.25" style="577" customWidth="1"/>
    <col min="60" max="60" width="1.75" style="577" customWidth="1"/>
    <col min="61" max="66" width="1.25" style="577" customWidth="1"/>
    <col min="67" max="136" width="1.25" style="583" customWidth="1"/>
    <col min="137" max="204" width="1.25" style="577" customWidth="1"/>
    <col min="205" max="208" width="9" style="577" customWidth="1"/>
    <col min="209" max="16384" width="9" style="577"/>
  </cols>
  <sheetData>
    <row r="1" spans="1:482" s="574" customFormat="1" ht="18" customHeight="1" thickBot="1">
      <c r="A1" s="573"/>
      <c r="B1" s="573"/>
      <c r="C1" s="573"/>
      <c r="D1" s="573"/>
      <c r="E1" s="573"/>
      <c r="F1" s="573"/>
      <c r="G1" s="573"/>
      <c r="H1" s="573"/>
      <c r="I1" s="573"/>
      <c r="J1" s="573"/>
      <c r="K1" s="573"/>
      <c r="L1" s="573"/>
      <c r="M1" s="573"/>
      <c r="N1" s="573"/>
      <c r="O1" s="573"/>
      <c r="P1" s="573"/>
      <c r="Q1" s="573"/>
      <c r="R1" s="573"/>
      <c r="S1" s="573"/>
      <c r="T1" s="573"/>
      <c r="U1" s="573"/>
      <c r="V1" s="573"/>
      <c r="W1" s="573"/>
      <c r="X1" s="573"/>
      <c r="Y1" s="573"/>
      <c r="Z1" s="573"/>
      <c r="AA1" s="573"/>
      <c r="AB1" s="573"/>
      <c r="AC1" s="573"/>
      <c r="AD1" s="573"/>
      <c r="AE1" s="573"/>
      <c r="AF1" s="573"/>
      <c r="AG1" s="573"/>
      <c r="AH1" s="573"/>
      <c r="AI1" s="573"/>
      <c r="AJ1" s="573"/>
      <c r="AK1" s="573"/>
      <c r="AL1" s="573"/>
      <c r="AM1" s="573"/>
      <c r="AN1" s="573"/>
      <c r="AO1" s="573"/>
      <c r="AP1" s="573"/>
      <c r="AQ1" s="573"/>
      <c r="AR1" s="573"/>
      <c r="AS1" s="573"/>
      <c r="AT1" s="573"/>
      <c r="AU1" s="573"/>
      <c r="AV1" s="573"/>
      <c r="AW1" s="573"/>
      <c r="AX1" s="573"/>
      <c r="AY1" s="573"/>
      <c r="AZ1" s="573"/>
      <c r="BA1" s="573"/>
      <c r="BB1" s="573"/>
      <c r="BC1" s="573"/>
      <c r="BD1" s="573"/>
      <c r="BE1" s="573"/>
      <c r="BF1" s="573"/>
      <c r="BG1" s="573"/>
      <c r="BH1" s="573"/>
      <c r="BO1" s="575"/>
      <c r="BP1" s="575"/>
      <c r="BQ1" s="575"/>
      <c r="BR1" s="575"/>
      <c r="BS1" s="575"/>
      <c r="BT1" s="575"/>
      <c r="BU1" s="575"/>
      <c r="BV1" s="575"/>
      <c r="BW1" s="575"/>
      <c r="BX1" s="576"/>
      <c r="BY1" s="576"/>
      <c r="BZ1" s="576"/>
      <c r="CA1" s="576"/>
      <c r="CB1" s="576"/>
      <c r="CC1" s="576"/>
      <c r="CD1" s="576"/>
      <c r="CE1" s="576"/>
      <c r="CF1" s="576"/>
      <c r="CG1" s="576"/>
      <c r="CH1" s="576"/>
      <c r="CI1" s="576"/>
      <c r="CJ1" s="576"/>
      <c r="CK1" s="576"/>
      <c r="CL1" s="577"/>
      <c r="CM1" s="577"/>
      <c r="CN1" s="577"/>
      <c r="CO1" s="577"/>
      <c r="CP1" s="577"/>
      <c r="CQ1" s="577"/>
      <c r="CR1" s="577"/>
      <c r="CS1" s="577"/>
      <c r="CT1" s="577"/>
      <c r="CU1" s="577"/>
      <c r="CV1" s="577"/>
      <c r="CW1" s="577"/>
      <c r="CX1" s="577"/>
      <c r="CY1" s="577"/>
      <c r="CZ1" s="577"/>
      <c r="DA1" s="577"/>
      <c r="DB1" s="577"/>
      <c r="DC1" s="577"/>
      <c r="DD1" s="577"/>
      <c r="DE1" s="577"/>
      <c r="DF1" s="577"/>
      <c r="DG1" s="577"/>
      <c r="DH1" s="577"/>
      <c r="DI1" s="577"/>
      <c r="DJ1" s="577"/>
      <c r="DK1" s="577"/>
      <c r="DL1" s="577"/>
      <c r="DM1" s="577"/>
      <c r="DN1" s="577"/>
      <c r="DO1" s="577"/>
      <c r="DP1" s="577"/>
      <c r="DQ1" s="577"/>
      <c r="DR1" s="577"/>
      <c r="DS1" s="577"/>
      <c r="DT1" s="577"/>
      <c r="DU1" s="577"/>
      <c r="DV1" s="577"/>
      <c r="DW1" s="577"/>
      <c r="DX1" s="577"/>
      <c r="DY1" s="577"/>
      <c r="DZ1" s="577"/>
      <c r="EA1" s="658" t="s">
        <v>318</v>
      </c>
      <c r="EB1" s="659"/>
      <c r="EC1" s="659"/>
      <c r="ED1" s="659"/>
      <c r="EE1" s="659"/>
      <c r="EF1" s="659"/>
      <c r="EG1" s="659"/>
      <c r="EH1" s="660"/>
      <c r="EI1" s="661" t="s">
        <v>460</v>
      </c>
      <c r="EJ1" s="662"/>
      <c r="EK1" s="662"/>
      <c r="EL1" s="662"/>
      <c r="EM1" s="662"/>
      <c r="EN1" s="662"/>
      <c r="EO1" s="662"/>
      <c r="EP1" s="662"/>
      <c r="EQ1" s="662"/>
      <c r="ER1" s="662"/>
      <c r="ES1" s="662"/>
      <c r="ET1" s="662"/>
      <c r="EU1" s="662"/>
      <c r="EV1" s="662"/>
      <c r="EW1" s="662"/>
      <c r="EX1" s="662"/>
      <c r="EY1" s="662"/>
      <c r="EZ1" s="662"/>
      <c r="FA1" s="662"/>
      <c r="FB1" s="662"/>
      <c r="FC1" s="662"/>
      <c r="FD1" s="662"/>
      <c r="FE1" s="662"/>
      <c r="FF1" s="662"/>
      <c r="FG1" s="662"/>
      <c r="FH1" s="662"/>
      <c r="FI1" s="662"/>
      <c r="FJ1" s="662"/>
      <c r="FK1" s="662"/>
      <c r="FL1" s="662"/>
      <c r="FM1" s="662"/>
      <c r="FN1" s="662"/>
      <c r="FO1" s="662"/>
      <c r="FP1" s="662"/>
      <c r="FQ1" s="662"/>
      <c r="FR1" s="662"/>
      <c r="FS1" s="662"/>
      <c r="FT1" s="662"/>
      <c r="FU1" s="662"/>
      <c r="FV1" s="662"/>
      <c r="FW1" s="662"/>
      <c r="FX1" s="662"/>
      <c r="FY1" s="662"/>
      <c r="FZ1" s="662"/>
      <c r="GA1" s="662"/>
      <c r="GB1" s="662"/>
      <c r="GC1" s="662"/>
      <c r="GD1" s="662"/>
      <c r="GE1" s="662"/>
      <c r="GF1" s="662"/>
      <c r="GG1" s="662"/>
      <c r="GH1" s="662"/>
      <c r="GI1" s="663"/>
    </row>
    <row r="2" spans="1:482" s="574" customFormat="1" ht="18" customHeight="1">
      <c r="A2" s="573"/>
      <c r="B2" s="573"/>
      <c r="C2" s="573"/>
      <c r="D2" s="573"/>
      <c r="E2" s="573"/>
      <c r="F2" s="573"/>
      <c r="G2" s="573"/>
      <c r="H2" s="573"/>
      <c r="I2" s="573"/>
      <c r="J2" s="573"/>
      <c r="K2" s="573"/>
      <c r="L2" s="573"/>
      <c r="M2" s="573"/>
      <c r="N2" s="573"/>
      <c r="O2" s="573"/>
      <c r="P2" s="573"/>
      <c r="Q2" s="573"/>
      <c r="R2" s="573"/>
      <c r="S2" s="573"/>
      <c r="T2" s="573"/>
      <c r="U2" s="573"/>
      <c r="V2" s="573"/>
      <c r="W2" s="573"/>
      <c r="X2" s="573"/>
      <c r="Y2" s="573"/>
      <c r="Z2" s="573"/>
      <c r="AA2" s="573"/>
      <c r="AB2" s="573"/>
      <c r="AC2" s="573"/>
      <c r="AD2" s="573"/>
      <c r="AE2" s="573"/>
      <c r="AF2" s="573"/>
      <c r="AG2" s="573"/>
      <c r="AH2" s="573"/>
      <c r="AI2" s="573"/>
      <c r="AJ2" s="573"/>
      <c r="AK2" s="573"/>
      <c r="AL2" s="573"/>
      <c r="AM2" s="573"/>
      <c r="AN2" s="573"/>
      <c r="AO2" s="578"/>
      <c r="AP2" s="578"/>
      <c r="AQ2" s="578"/>
      <c r="AR2" s="578"/>
      <c r="AS2" s="664" t="s">
        <v>419</v>
      </c>
      <c r="AT2" s="664"/>
      <c r="AU2" s="664"/>
      <c r="AV2" s="664"/>
      <c r="AW2" s="664"/>
      <c r="AX2" s="664"/>
      <c r="AY2" s="664"/>
      <c r="AZ2" s="664"/>
      <c r="BA2" s="664"/>
      <c r="BB2" s="664"/>
      <c r="BC2" s="664"/>
      <c r="BD2" s="664"/>
      <c r="BE2" s="664"/>
      <c r="BF2" s="664"/>
      <c r="BG2" s="664"/>
      <c r="BH2" s="664"/>
      <c r="BO2" s="577"/>
      <c r="BP2" s="577"/>
      <c r="BQ2" s="577"/>
      <c r="BR2" s="577"/>
      <c r="BS2" s="577"/>
      <c r="BT2" s="577"/>
      <c r="BU2" s="577"/>
      <c r="BV2" s="577"/>
      <c r="BW2" s="577"/>
      <c r="BX2" s="577"/>
      <c r="BY2" s="577"/>
      <c r="BZ2" s="577"/>
      <c r="CA2" s="577"/>
      <c r="CB2" s="577"/>
      <c r="CC2" s="577"/>
      <c r="CD2" s="577"/>
      <c r="CE2" s="577"/>
      <c r="CF2" s="577"/>
      <c r="CG2" s="577"/>
      <c r="CH2" s="577"/>
      <c r="CI2" s="577"/>
      <c r="CJ2" s="577"/>
      <c r="CK2" s="577"/>
      <c r="CL2" s="577"/>
      <c r="CM2" s="577"/>
      <c r="CN2" s="577"/>
      <c r="CO2" s="577"/>
      <c r="CP2" s="577"/>
      <c r="CQ2" s="577"/>
      <c r="CR2" s="577"/>
      <c r="CS2" s="577"/>
      <c r="CT2" s="577"/>
      <c r="CU2" s="577"/>
      <c r="CV2" s="577"/>
      <c r="CW2" s="577"/>
      <c r="CX2" s="577"/>
      <c r="CY2" s="577"/>
      <c r="CZ2" s="577"/>
      <c r="DA2" s="577"/>
      <c r="DB2" s="577"/>
      <c r="DC2" s="577"/>
      <c r="DD2" s="577"/>
      <c r="DE2" s="577"/>
      <c r="DF2" s="577"/>
      <c r="DG2" s="577"/>
      <c r="DH2" s="577"/>
      <c r="DI2" s="577"/>
      <c r="DJ2" s="577"/>
      <c r="DK2" s="577"/>
      <c r="DL2" s="577"/>
      <c r="DM2" s="577"/>
      <c r="DN2" s="577"/>
      <c r="DO2" s="577"/>
      <c r="DP2" s="577"/>
      <c r="DQ2" s="577"/>
      <c r="DR2" s="577"/>
      <c r="DS2" s="577"/>
      <c r="DT2" s="577"/>
      <c r="DU2" s="577"/>
      <c r="DV2" s="577"/>
      <c r="DW2" s="577"/>
      <c r="DX2" s="577"/>
      <c r="DY2" s="577"/>
      <c r="DZ2" s="577"/>
      <c r="EA2" s="577"/>
      <c r="EB2" s="577"/>
      <c r="EC2" s="577"/>
      <c r="ED2" s="577"/>
      <c r="EE2" s="577"/>
      <c r="EF2" s="577"/>
    </row>
    <row r="3" spans="1:482" s="574" customFormat="1" ht="18" customHeight="1">
      <c r="A3" s="573"/>
      <c r="B3" s="573"/>
      <c r="C3" s="573"/>
      <c r="D3" s="573"/>
      <c r="E3" s="573"/>
      <c r="F3" s="573"/>
      <c r="G3" s="573"/>
      <c r="H3" s="573"/>
      <c r="I3" s="573"/>
      <c r="J3" s="573"/>
      <c r="K3" s="573"/>
      <c r="L3" s="573"/>
      <c r="M3" s="573"/>
      <c r="N3" s="573"/>
      <c r="O3" s="573"/>
      <c r="P3" s="573"/>
      <c r="Q3" s="573"/>
      <c r="R3" s="573"/>
      <c r="S3" s="573"/>
      <c r="T3" s="573"/>
      <c r="U3" s="573"/>
      <c r="V3" s="573"/>
      <c r="W3" s="573"/>
      <c r="X3" s="573"/>
      <c r="Y3" s="573"/>
      <c r="Z3" s="573"/>
      <c r="AA3" s="573"/>
      <c r="AB3" s="573"/>
      <c r="AC3" s="573"/>
      <c r="AD3" s="573"/>
      <c r="AE3" s="573"/>
      <c r="AF3" s="573"/>
      <c r="AG3" s="573"/>
      <c r="AH3" s="573"/>
      <c r="AI3" s="573"/>
      <c r="AJ3" s="573"/>
      <c r="AK3" s="573"/>
      <c r="AL3" s="573"/>
      <c r="AM3" s="573"/>
      <c r="AN3" s="573"/>
      <c r="BO3" s="579"/>
      <c r="BP3" s="580"/>
      <c r="BQ3" s="580"/>
      <c r="BR3" s="580"/>
      <c r="BS3" s="580"/>
      <c r="BT3" s="580"/>
      <c r="BU3" s="580"/>
      <c r="BV3" s="580"/>
      <c r="BW3" s="580"/>
      <c r="BX3" s="580"/>
      <c r="BY3" s="580"/>
      <c r="BZ3" s="580"/>
      <c r="CA3" s="580"/>
      <c r="CB3" s="580"/>
      <c r="CC3" s="580"/>
      <c r="CD3" s="580"/>
      <c r="CE3" s="580"/>
      <c r="CF3" s="580"/>
      <c r="CG3" s="580"/>
      <c r="CH3" s="580"/>
      <c r="CI3" s="580"/>
      <c r="CJ3" s="580"/>
      <c r="CK3" s="580"/>
      <c r="CL3" s="577"/>
      <c r="CM3" s="577"/>
      <c r="CN3" s="577"/>
      <c r="CO3" s="577"/>
      <c r="CP3" s="577"/>
      <c r="CQ3" s="577"/>
      <c r="CR3" s="577"/>
      <c r="CS3" s="577"/>
      <c r="CT3" s="577"/>
      <c r="CU3" s="577"/>
      <c r="CV3" s="577"/>
      <c r="CW3" s="577"/>
      <c r="CX3" s="577"/>
      <c r="CY3" s="577"/>
      <c r="CZ3" s="577"/>
      <c r="DA3" s="577"/>
      <c r="DB3" s="577"/>
      <c r="DC3" s="577"/>
      <c r="DD3" s="577"/>
      <c r="DE3" s="577"/>
      <c r="DF3" s="577"/>
      <c r="DG3" s="577"/>
      <c r="DH3" s="577"/>
      <c r="DI3" s="577"/>
      <c r="DJ3" s="577"/>
      <c r="DK3" s="577"/>
      <c r="DL3" s="577"/>
      <c r="DM3" s="577"/>
      <c r="DN3" s="577"/>
      <c r="DO3" s="577"/>
      <c r="DP3" s="577"/>
      <c r="DQ3" s="577"/>
      <c r="DR3" s="577"/>
      <c r="DS3" s="577"/>
      <c r="DT3" s="577"/>
      <c r="DU3" s="577"/>
      <c r="DV3" s="577"/>
      <c r="DW3" s="577"/>
      <c r="DX3" s="577"/>
      <c r="DY3" s="577"/>
      <c r="DZ3" s="577"/>
      <c r="EA3" s="577"/>
      <c r="EB3" s="577"/>
      <c r="EC3" s="577"/>
      <c r="ED3" s="577"/>
      <c r="EE3" s="577"/>
      <c r="EF3" s="577"/>
      <c r="ES3" s="665"/>
      <c r="ET3" s="665"/>
      <c r="EU3" s="665"/>
      <c r="EV3" s="665"/>
      <c r="EW3" s="665"/>
      <c r="EX3" s="665"/>
      <c r="EY3" s="665"/>
      <c r="EZ3" s="665"/>
      <c r="FA3" s="665"/>
      <c r="FB3" s="665"/>
      <c r="FC3" s="665"/>
      <c r="FD3" s="665"/>
      <c r="FE3" s="665"/>
      <c r="FF3" s="665"/>
      <c r="FG3" s="665"/>
      <c r="FH3" s="665"/>
      <c r="FI3" s="665"/>
      <c r="FJ3" s="665"/>
      <c r="FK3" s="665"/>
      <c r="FL3" s="665"/>
      <c r="FM3" s="665"/>
      <c r="FN3" s="665"/>
      <c r="FO3" s="665"/>
      <c r="FP3" s="665"/>
      <c r="FQ3" s="665"/>
      <c r="FR3" s="665"/>
      <c r="FS3" s="665"/>
      <c r="FT3" s="665"/>
      <c r="FU3" s="665"/>
      <c r="FV3" s="665"/>
      <c r="FW3" s="665"/>
      <c r="FX3" s="665"/>
      <c r="FY3" s="665"/>
      <c r="FZ3" s="665"/>
      <c r="GA3" s="665"/>
      <c r="GB3" s="665"/>
      <c r="GC3" s="665"/>
      <c r="GD3" s="665"/>
      <c r="GE3" s="665"/>
      <c r="GF3" s="665"/>
    </row>
    <row r="4" spans="1:482" s="574" customFormat="1" ht="18" customHeight="1">
      <c r="A4" s="573"/>
      <c r="B4" s="573"/>
      <c r="C4" s="573" t="s">
        <v>420</v>
      </c>
      <c r="D4" s="573"/>
      <c r="E4" s="573"/>
      <c r="F4" s="573"/>
      <c r="G4" s="573"/>
      <c r="H4" s="573"/>
      <c r="I4" s="573"/>
      <c r="J4" s="573"/>
      <c r="K4" s="573"/>
      <c r="L4" s="573"/>
      <c r="M4" s="573"/>
      <c r="N4" s="573"/>
      <c r="O4" s="573"/>
      <c r="P4" s="573"/>
      <c r="Q4" s="573"/>
      <c r="R4" s="573"/>
      <c r="S4" s="573"/>
      <c r="T4" s="573"/>
      <c r="U4" s="573"/>
      <c r="V4" s="573"/>
      <c r="W4" s="573"/>
      <c r="X4" s="573"/>
      <c r="Y4" s="573"/>
      <c r="Z4" s="573"/>
      <c r="AA4" s="573"/>
      <c r="AB4" s="573"/>
      <c r="AC4" s="573"/>
      <c r="AD4" s="573"/>
      <c r="AE4" s="573"/>
      <c r="AF4" s="573"/>
      <c r="AG4" s="573"/>
      <c r="AH4" s="573"/>
      <c r="AI4" s="573"/>
      <c r="AJ4" s="573"/>
      <c r="AK4" s="573"/>
      <c r="AL4" s="573"/>
      <c r="AM4" s="573"/>
      <c r="AN4" s="573"/>
      <c r="AO4" s="578"/>
      <c r="AP4" s="578"/>
      <c r="AQ4" s="578"/>
      <c r="AR4" s="578"/>
      <c r="AS4" s="581"/>
      <c r="AT4" s="581"/>
      <c r="AU4" s="581"/>
      <c r="AV4" s="581"/>
      <c r="AW4" s="581"/>
      <c r="AX4" s="581"/>
      <c r="AY4" s="581"/>
      <c r="AZ4" s="581"/>
      <c r="BA4" s="581"/>
      <c r="BB4" s="581"/>
      <c r="BC4" s="581"/>
      <c r="BD4" s="581"/>
      <c r="BE4" s="581"/>
      <c r="BF4" s="581"/>
      <c r="BG4" s="581"/>
      <c r="BH4" s="581"/>
      <c r="BO4" s="577"/>
      <c r="BP4" s="577"/>
      <c r="BQ4" s="577"/>
      <c r="BR4" s="577"/>
      <c r="BS4" s="577"/>
      <c r="BT4" s="577"/>
      <c r="BU4" s="577"/>
      <c r="BV4" s="577"/>
      <c r="BW4" s="577"/>
      <c r="BX4" s="577"/>
      <c r="BY4" s="577"/>
      <c r="BZ4" s="577"/>
      <c r="CA4" s="577"/>
      <c r="CB4" s="577"/>
      <c r="CC4" s="577"/>
      <c r="CD4" s="577"/>
      <c r="CE4" s="577"/>
      <c r="CF4" s="577"/>
      <c r="CG4" s="577"/>
      <c r="CH4" s="577"/>
      <c r="CI4" s="577"/>
      <c r="CJ4" s="577"/>
      <c r="CK4" s="577"/>
      <c r="CL4" s="577"/>
      <c r="CM4" s="577"/>
      <c r="CN4" s="577"/>
      <c r="CO4" s="577"/>
      <c r="CP4" s="577"/>
      <c r="CQ4" s="577"/>
      <c r="CR4" s="577"/>
      <c r="CS4" s="577"/>
      <c r="CT4" s="577"/>
      <c r="CU4" s="577"/>
      <c r="CV4" s="577"/>
      <c r="CW4" s="577"/>
      <c r="CX4" s="577"/>
      <c r="CY4" s="577"/>
      <c r="CZ4" s="577"/>
      <c r="DA4" s="577"/>
      <c r="DB4" s="577"/>
      <c r="DC4" s="577"/>
      <c r="DD4" s="577"/>
      <c r="DE4" s="577"/>
      <c r="DF4" s="577"/>
      <c r="DG4" s="577"/>
      <c r="DH4" s="577"/>
      <c r="DI4" s="577"/>
      <c r="DJ4" s="577"/>
      <c r="DK4" s="577"/>
      <c r="DL4" s="577"/>
      <c r="DM4" s="577"/>
      <c r="DN4" s="577"/>
      <c r="DO4" s="577"/>
      <c r="DP4" s="577"/>
      <c r="DQ4" s="577"/>
      <c r="DR4" s="577"/>
      <c r="DS4" s="577"/>
      <c r="DT4" s="577"/>
      <c r="DU4" s="577"/>
      <c r="DV4" s="577"/>
      <c r="DW4" s="577"/>
      <c r="DX4" s="577"/>
      <c r="DY4" s="577"/>
      <c r="DZ4" s="577"/>
      <c r="EA4" s="666" t="s">
        <v>421</v>
      </c>
      <c r="EB4" s="666"/>
      <c r="EC4" s="666"/>
      <c r="ED4" s="666"/>
      <c r="EE4" s="666"/>
      <c r="EF4" s="666"/>
      <c r="EG4" s="666"/>
      <c r="EH4" s="666"/>
      <c r="EI4" s="666"/>
      <c r="EJ4" s="666"/>
      <c r="EK4" s="666"/>
      <c r="EL4" s="667" t="s">
        <v>463</v>
      </c>
      <c r="EM4" s="668"/>
      <c r="EN4" s="668"/>
      <c r="EO4" s="668"/>
      <c r="EP4" s="668"/>
      <c r="EQ4" s="668"/>
      <c r="ER4" s="668"/>
      <c r="ES4" s="668"/>
      <c r="ET4" s="668"/>
      <c r="EU4" s="668"/>
      <c r="EV4" s="668"/>
      <c r="EW4" s="668"/>
      <c r="EX4" s="668"/>
      <c r="EY4" s="668"/>
      <c r="EZ4" s="668"/>
      <c r="FA4" s="668"/>
      <c r="FB4" s="668"/>
      <c r="FC4" s="668"/>
      <c r="FD4" s="668"/>
      <c r="FE4" s="668"/>
      <c r="FF4" s="668"/>
      <c r="FG4" s="668"/>
      <c r="FH4" s="668"/>
      <c r="FI4" s="668"/>
      <c r="FJ4" s="668"/>
      <c r="FK4" s="668"/>
      <c r="FL4" s="668"/>
      <c r="FM4" s="668"/>
      <c r="FN4" s="668"/>
      <c r="FO4" s="668"/>
      <c r="FP4" s="668"/>
      <c r="FQ4" s="668"/>
      <c r="FR4" s="668"/>
      <c r="FS4" s="668"/>
      <c r="FT4" s="668"/>
      <c r="FU4" s="668"/>
      <c r="FV4" s="668"/>
      <c r="FW4" s="668"/>
      <c r="FX4" s="668"/>
      <c r="FY4" s="668"/>
      <c r="GT4" s="582"/>
      <c r="GU4" s="582"/>
      <c r="GV4" s="582"/>
    </row>
    <row r="5" spans="1:482" s="574" customFormat="1" ht="18" customHeight="1">
      <c r="A5" s="573"/>
      <c r="B5" s="573"/>
      <c r="C5" s="573"/>
      <c r="D5" s="573" t="s">
        <v>422</v>
      </c>
      <c r="E5" s="573"/>
      <c r="F5" s="573"/>
      <c r="G5" s="573"/>
      <c r="H5" s="573"/>
      <c r="I5" s="573"/>
      <c r="J5" s="573"/>
      <c r="K5" s="573"/>
      <c r="L5" s="573"/>
      <c r="M5" s="573"/>
      <c r="N5" s="573"/>
      <c r="O5" s="573"/>
      <c r="P5" s="573"/>
      <c r="Q5" s="573"/>
      <c r="R5" s="573"/>
      <c r="S5" s="573"/>
      <c r="T5" s="573"/>
      <c r="U5" s="573"/>
      <c r="V5" s="573"/>
      <c r="W5" s="573"/>
      <c r="X5" s="573"/>
      <c r="Y5" s="573"/>
      <c r="Z5" s="573"/>
      <c r="AA5" s="573"/>
      <c r="AB5" s="573"/>
      <c r="AC5" s="573"/>
      <c r="AD5" s="573"/>
      <c r="AE5" s="573"/>
      <c r="AF5" s="573"/>
      <c r="AG5" s="573"/>
      <c r="AH5" s="573"/>
      <c r="AI5" s="573"/>
      <c r="AJ5" s="573"/>
      <c r="AK5" s="573"/>
      <c r="AL5" s="573"/>
      <c r="AM5" s="573"/>
      <c r="AN5" s="573"/>
      <c r="AO5" s="578"/>
      <c r="AP5" s="578"/>
      <c r="AQ5" s="578"/>
      <c r="AR5" s="578"/>
      <c r="AS5" s="581"/>
      <c r="AT5" s="581"/>
      <c r="AU5" s="581"/>
      <c r="AV5" s="581"/>
      <c r="AW5" s="581"/>
      <c r="AX5" s="581"/>
      <c r="AY5" s="581"/>
      <c r="AZ5" s="581"/>
      <c r="BA5" s="581"/>
      <c r="BB5" s="581"/>
      <c r="BC5" s="581"/>
      <c r="BD5" s="581"/>
      <c r="BE5" s="581"/>
      <c r="BF5" s="581"/>
      <c r="BG5" s="581"/>
      <c r="BH5" s="581"/>
      <c r="BO5" s="577"/>
      <c r="BP5" s="583"/>
      <c r="BQ5" s="583"/>
      <c r="BR5" s="583"/>
      <c r="BS5" s="583"/>
      <c r="BT5" s="583"/>
      <c r="BU5" s="583"/>
      <c r="BV5" s="583"/>
      <c r="BW5" s="583"/>
      <c r="BX5" s="584"/>
      <c r="BY5" s="584"/>
      <c r="BZ5" s="584"/>
      <c r="CA5" s="584"/>
      <c r="CB5" s="584"/>
      <c r="CC5" s="584"/>
      <c r="CD5" s="584"/>
      <c r="CE5" s="584"/>
      <c r="CF5" s="584"/>
      <c r="CG5" s="584"/>
      <c r="CH5" s="584"/>
      <c r="CI5" s="584"/>
      <c r="CJ5" s="584"/>
      <c r="CK5" s="584"/>
      <c r="CL5" s="577"/>
      <c r="CM5" s="577"/>
      <c r="CN5" s="577"/>
      <c r="CO5" s="577"/>
      <c r="CP5" s="577"/>
      <c r="CQ5" s="577"/>
      <c r="CR5" s="577"/>
      <c r="CS5" s="577"/>
      <c r="CT5" s="577"/>
      <c r="CU5" s="577"/>
      <c r="CV5" s="577"/>
      <c r="CW5" s="577"/>
      <c r="CX5" s="577"/>
      <c r="CY5" s="577"/>
      <c r="CZ5" s="577"/>
      <c r="DA5" s="577"/>
      <c r="DB5" s="577"/>
      <c r="DC5" s="577"/>
      <c r="DD5" s="577"/>
      <c r="DE5" s="577"/>
      <c r="DF5" s="577"/>
      <c r="DG5" s="577"/>
      <c r="DH5" s="577"/>
      <c r="DI5" s="577"/>
      <c r="DJ5" s="577"/>
      <c r="DK5" s="577"/>
      <c r="DL5" s="577"/>
      <c r="DM5" s="577"/>
      <c r="DN5" s="577"/>
      <c r="DO5" s="577"/>
      <c r="DP5" s="577"/>
      <c r="DQ5" s="577"/>
      <c r="DR5" s="577"/>
      <c r="DS5" s="577"/>
      <c r="DT5" s="577"/>
      <c r="DU5" s="577"/>
      <c r="DV5" s="577"/>
      <c r="DW5" s="577"/>
      <c r="DX5" s="577"/>
      <c r="DY5" s="577"/>
      <c r="DZ5" s="577"/>
      <c r="EA5" s="666"/>
      <c r="EB5" s="666"/>
      <c r="EC5" s="666"/>
      <c r="ED5" s="666"/>
      <c r="EE5" s="666"/>
      <c r="EF5" s="666"/>
      <c r="EG5" s="666"/>
      <c r="EH5" s="666"/>
      <c r="EI5" s="666"/>
      <c r="EJ5" s="666"/>
      <c r="EK5" s="666"/>
      <c r="EL5" s="668"/>
      <c r="EM5" s="668"/>
      <c r="EN5" s="668"/>
      <c r="EO5" s="668"/>
      <c r="EP5" s="668"/>
      <c r="EQ5" s="668"/>
      <c r="ER5" s="668"/>
      <c r="ES5" s="668"/>
      <c r="ET5" s="668"/>
      <c r="EU5" s="668"/>
      <c r="EV5" s="668"/>
      <c r="EW5" s="668"/>
      <c r="EX5" s="668"/>
      <c r="EY5" s="668"/>
      <c r="EZ5" s="668"/>
      <c r="FA5" s="668"/>
      <c r="FB5" s="668"/>
      <c r="FC5" s="668"/>
      <c r="FD5" s="668"/>
      <c r="FE5" s="668"/>
      <c r="FF5" s="668"/>
      <c r="FG5" s="668"/>
      <c r="FH5" s="668"/>
      <c r="FI5" s="668"/>
      <c r="FJ5" s="668"/>
      <c r="FK5" s="668"/>
      <c r="FL5" s="668"/>
      <c r="FM5" s="668"/>
      <c r="FN5" s="668"/>
      <c r="FO5" s="668"/>
      <c r="FP5" s="668"/>
      <c r="FQ5" s="668"/>
      <c r="FR5" s="668"/>
      <c r="FS5" s="668"/>
      <c r="FT5" s="668"/>
      <c r="FU5" s="668"/>
      <c r="FV5" s="668"/>
      <c r="FW5" s="668"/>
      <c r="FX5" s="668"/>
      <c r="FY5" s="668"/>
      <c r="GT5" s="582"/>
      <c r="GU5" s="582"/>
      <c r="GV5" s="582"/>
    </row>
    <row r="6" spans="1:482" s="574" customFormat="1" ht="13.5" customHeight="1">
      <c r="A6" s="573"/>
      <c r="B6" s="573"/>
      <c r="C6" s="573"/>
      <c r="D6" s="573"/>
      <c r="E6" s="573"/>
      <c r="F6" s="573"/>
      <c r="G6" s="573"/>
      <c r="H6" s="573"/>
      <c r="I6" s="573"/>
      <c r="J6" s="573"/>
      <c r="K6" s="573"/>
      <c r="L6" s="573"/>
      <c r="M6" s="573"/>
      <c r="N6" s="573"/>
      <c r="O6" s="573"/>
      <c r="P6" s="573"/>
      <c r="Q6" s="573"/>
      <c r="R6" s="573"/>
      <c r="S6" s="573"/>
      <c r="T6" s="573"/>
      <c r="U6" s="573"/>
      <c r="V6" s="573"/>
      <c r="W6" s="573"/>
      <c r="X6" s="573"/>
      <c r="Y6" s="573"/>
      <c r="Z6" s="573"/>
      <c r="AA6" s="573"/>
      <c r="AB6" s="573"/>
      <c r="AC6" s="573"/>
      <c r="AD6" s="573"/>
      <c r="AE6" s="573"/>
      <c r="AF6" s="573"/>
      <c r="AG6" s="573"/>
      <c r="AH6" s="573"/>
      <c r="AI6" s="573"/>
      <c r="AJ6" s="573"/>
      <c r="AK6" s="573"/>
      <c r="AL6" s="573"/>
      <c r="AM6" s="573"/>
      <c r="AN6" s="573"/>
      <c r="AO6" s="578"/>
      <c r="AP6" s="578"/>
      <c r="AQ6" s="578"/>
      <c r="AR6" s="578"/>
      <c r="AS6" s="581"/>
      <c r="AT6" s="581"/>
      <c r="AU6" s="581"/>
      <c r="AV6" s="581"/>
      <c r="AW6" s="581"/>
      <c r="AX6" s="581"/>
      <c r="AY6" s="581"/>
      <c r="AZ6" s="581"/>
      <c r="BA6" s="581"/>
      <c r="BB6" s="581"/>
      <c r="BC6" s="581"/>
      <c r="BD6" s="581"/>
      <c r="BE6" s="581"/>
      <c r="BF6" s="581"/>
      <c r="BG6" s="581"/>
      <c r="BH6" s="581"/>
      <c r="BO6" s="577"/>
      <c r="BP6" s="583"/>
      <c r="BQ6" s="583"/>
      <c r="BR6" s="583"/>
      <c r="BS6" s="583"/>
      <c r="BT6" s="583"/>
      <c r="BU6" s="583"/>
      <c r="BV6" s="583"/>
      <c r="BW6" s="583"/>
      <c r="BX6" s="584"/>
      <c r="BY6" s="584"/>
      <c r="BZ6" s="584"/>
      <c r="CA6" s="584"/>
      <c r="CB6" s="584"/>
      <c r="CC6" s="584"/>
      <c r="CD6" s="584"/>
      <c r="CE6" s="584"/>
      <c r="CF6" s="584"/>
      <c r="CG6" s="584"/>
      <c r="CH6" s="584"/>
      <c r="CI6" s="584"/>
      <c r="CJ6" s="584"/>
      <c r="CK6" s="584"/>
      <c r="CL6" s="577"/>
      <c r="CM6" s="577"/>
      <c r="CN6" s="577"/>
      <c r="CO6" s="577"/>
      <c r="CP6" s="577"/>
      <c r="CQ6" s="577"/>
      <c r="CR6" s="577"/>
      <c r="CS6" s="577"/>
      <c r="CT6" s="577"/>
      <c r="CU6" s="577"/>
      <c r="CV6" s="577"/>
      <c r="CW6" s="577"/>
      <c r="CX6" s="577"/>
      <c r="CY6" s="577"/>
      <c r="CZ6" s="577"/>
      <c r="DA6" s="577"/>
      <c r="DB6" s="577"/>
      <c r="DC6" s="577"/>
      <c r="DD6" s="577"/>
      <c r="DE6" s="577"/>
      <c r="DF6" s="577"/>
      <c r="DG6" s="577"/>
      <c r="DH6" s="577"/>
      <c r="DI6" s="577"/>
      <c r="DJ6" s="577"/>
      <c r="DK6" s="577"/>
      <c r="DL6" s="577"/>
      <c r="DM6" s="577"/>
      <c r="DN6" s="577"/>
      <c r="DO6" s="577"/>
      <c r="DP6" s="577"/>
      <c r="DQ6" s="577"/>
      <c r="DR6" s="577"/>
      <c r="DS6" s="577"/>
      <c r="DT6" s="577"/>
      <c r="DU6" s="577"/>
      <c r="DV6" s="577"/>
      <c r="DW6" s="577"/>
      <c r="DX6" s="577"/>
      <c r="DY6" s="577"/>
      <c r="DZ6" s="577"/>
      <c r="EA6" s="666"/>
      <c r="EB6" s="666"/>
      <c r="EC6" s="666"/>
      <c r="ED6" s="666"/>
      <c r="EE6" s="666"/>
      <c r="EF6" s="666"/>
      <c r="EG6" s="666"/>
      <c r="EH6" s="666"/>
      <c r="EI6" s="666"/>
      <c r="EJ6" s="666"/>
      <c r="EK6" s="666"/>
      <c r="EL6" s="668"/>
      <c r="EM6" s="668"/>
      <c r="EN6" s="668"/>
      <c r="EO6" s="668"/>
      <c r="EP6" s="668"/>
      <c r="EQ6" s="668"/>
      <c r="ER6" s="668"/>
      <c r="ES6" s="668"/>
      <c r="ET6" s="668"/>
      <c r="EU6" s="668"/>
      <c r="EV6" s="668"/>
      <c r="EW6" s="668"/>
      <c r="EX6" s="668"/>
      <c r="EY6" s="668"/>
      <c r="EZ6" s="668"/>
      <c r="FA6" s="668"/>
      <c r="FB6" s="668"/>
      <c r="FC6" s="668"/>
      <c r="FD6" s="668"/>
      <c r="FE6" s="668"/>
      <c r="FF6" s="668"/>
      <c r="FG6" s="668"/>
      <c r="FH6" s="668"/>
      <c r="FI6" s="668"/>
      <c r="FJ6" s="668"/>
      <c r="FK6" s="668"/>
      <c r="FL6" s="668"/>
      <c r="FM6" s="668"/>
      <c r="FN6" s="668"/>
      <c r="FO6" s="668"/>
      <c r="FP6" s="668"/>
      <c r="FQ6" s="668"/>
      <c r="FR6" s="668"/>
      <c r="FS6" s="668"/>
      <c r="FT6" s="668"/>
      <c r="FU6" s="668"/>
      <c r="FV6" s="668"/>
      <c r="FW6" s="668"/>
      <c r="FX6" s="668"/>
      <c r="FY6" s="668"/>
      <c r="GT6" s="582"/>
      <c r="GU6" s="582"/>
      <c r="GV6" s="582"/>
    </row>
    <row r="7" spans="1:482" s="574" customFormat="1" ht="13.5" customHeight="1">
      <c r="A7" s="573"/>
      <c r="B7" s="573"/>
      <c r="C7" s="573"/>
      <c r="D7" s="573"/>
      <c r="E7" s="573"/>
      <c r="F7" s="573"/>
      <c r="G7" s="573"/>
      <c r="H7" s="573"/>
      <c r="I7" s="573"/>
      <c r="J7" s="573"/>
      <c r="K7" s="573"/>
      <c r="L7" s="573"/>
      <c r="M7" s="573"/>
      <c r="N7" s="573"/>
      <c r="O7" s="573"/>
      <c r="P7" s="573"/>
      <c r="Q7" s="573"/>
      <c r="R7" s="573"/>
      <c r="S7" s="573"/>
      <c r="T7" s="573"/>
      <c r="U7" s="573"/>
      <c r="V7" s="573"/>
      <c r="W7" s="573"/>
      <c r="X7" s="573"/>
      <c r="Y7" s="573"/>
      <c r="Z7" s="573"/>
      <c r="AA7" s="573"/>
      <c r="AB7" s="573"/>
      <c r="AC7" s="573"/>
      <c r="AD7" s="573"/>
      <c r="AE7" s="573"/>
      <c r="AF7" s="573"/>
      <c r="AG7" s="573"/>
      <c r="AH7" s="573"/>
      <c r="AI7" s="573"/>
      <c r="AJ7" s="573"/>
      <c r="AK7" s="573"/>
      <c r="AL7" s="573"/>
      <c r="AM7" s="573"/>
      <c r="AN7" s="573"/>
      <c r="AO7" s="578"/>
      <c r="AP7" s="578"/>
      <c r="AQ7" s="578"/>
      <c r="AR7" s="578"/>
      <c r="AS7" s="581"/>
      <c r="AT7" s="581"/>
      <c r="AU7" s="581"/>
      <c r="AV7" s="581"/>
      <c r="AW7" s="581"/>
      <c r="AX7" s="581"/>
      <c r="AY7" s="581"/>
      <c r="AZ7" s="581"/>
      <c r="BA7" s="581"/>
      <c r="BB7" s="581"/>
      <c r="BC7" s="581"/>
      <c r="BD7" s="581"/>
      <c r="BE7" s="581"/>
      <c r="BF7" s="581"/>
      <c r="BG7" s="581"/>
      <c r="BH7" s="581"/>
      <c r="BO7" s="577"/>
      <c r="BP7" s="577"/>
      <c r="BQ7" s="577"/>
      <c r="BR7" s="577"/>
      <c r="BS7" s="577"/>
      <c r="BT7" s="577"/>
      <c r="BU7" s="577"/>
      <c r="BV7" s="577"/>
      <c r="BW7" s="577"/>
      <c r="BX7" s="577"/>
      <c r="BY7" s="577"/>
      <c r="BZ7" s="577"/>
      <c r="CA7" s="577"/>
      <c r="CB7" s="577"/>
      <c r="CC7" s="577"/>
      <c r="CD7" s="577"/>
      <c r="CE7" s="577"/>
      <c r="CF7" s="577"/>
      <c r="CG7" s="577"/>
      <c r="CH7" s="577"/>
      <c r="CI7" s="577"/>
      <c r="CJ7" s="577"/>
      <c r="CK7" s="577"/>
      <c r="CL7" s="577"/>
      <c r="CM7" s="577"/>
      <c r="CN7" s="577"/>
      <c r="CO7" s="577"/>
      <c r="CP7" s="577"/>
      <c r="CQ7" s="577"/>
      <c r="CR7" s="577"/>
      <c r="CS7" s="577"/>
      <c r="CT7" s="577"/>
      <c r="CU7" s="577"/>
      <c r="CV7" s="577"/>
      <c r="CW7" s="577"/>
      <c r="CX7" s="577"/>
      <c r="CY7" s="577"/>
      <c r="CZ7" s="577"/>
      <c r="DA7" s="577"/>
      <c r="DB7" s="577"/>
      <c r="DC7" s="577"/>
      <c r="DD7" s="577"/>
      <c r="DE7" s="577"/>
      <c r="DF7" s="577"/>
      <c r="DG7" s="577"/>
      <c r="DH7" s="577"/>
      <c r="DI7" s="577"/>
      <c r="DJ7" s="577"/>
      <c r="DK7" s="577"/>
      <c r="DL7" s="577"/>
      <c r="DM7" s="577"/>
      <c r="DN7" s="577"/>
      <c r="DO7" s="577"/>
      <c r="DP7" s="577"/>
      <c r="DQ7" s="577"/>
      <c r="DR7" s="577"/>
      <c r="DS7" s="577"/>
      <c r="DT7" s="577"/>
      <c r="DU7" s="577"/>
      <c r="DV7" s="577"/>
      <c r="DW7" s="577"/>
      <c r="DX7" s="577"/>
      <c r="DY7" s="577"/>
      <c r="DZ7" s="577"/>
      <c r="EA7" s="666"/>
      <c r="EB7" s="666"/>
      <c r="EC7" s="666"/>
      <c r="ED7" s="666"/>
      <c r="EE7" s="666"/>
      <c r="EF7" s="666"/>
      <c r="EG7" s="666"/>
      <c r="EH7" s="666"/>
      <c r="EI7" s="666"/>
      <c r="EJ7" s="666"/>
      <c r="EK7" s="666"/>
      <c r="EL7" s="668"/>
      <c r="EM7" s="668"/>
      <c r="EN7" s="668"/>
      <c r="EO7" s="668"/>
      <c r="EP7" s="668"/>
      <c r="EQ7" s="668"/>
      <c r="ER7" s="668"/>
      <c r="ES7" s="668"/>
      <c r="ET7" s="668"/>
      <c r="EU7" s="668"/>
      <c r="EV7" s="668"/>
      <c r="EW7" s="668"/>
      <c r="EX7" s="668"/>
      <c r="EY7" s="668"/>
      <c r="EZ7" s="668"/>
      <c r="FA7" s="668"/>
      <c r="FB7" s="668"/>
      <c r="FC7" s="668"/>
      <c r="FD7" s="668"/>
      <c r="FE7" s="668"/>
      <c r="FF7" s="668"/>
      <c r="FG7" s="668"/>
      <c r="FH7" s="668"/>
      <c r="FI7" s="668"/>
      <c r="FJ7" s="668"/>
      <c r="FK7" s="668"/>
      <c r="FL7" s="668"/>
      <c r="FM7" s="668"/>
      <c r="FN7" s="668"/>
      <c r="FO7" s="668"/>
      <c r="FP7" s="668"/>
      <c r="FQ7" s="668"/>
      <c r="FR7" s="668"/>
      <c r="FS7" s="668"/>
      <c r="FT7" s="668"/>
      <c r="FU7" s="668"/>
      <c r="FV7" s="668"/>
      <c r="FW7" s="668"/>
      <c r="FX7" s="668"/>
      <c r="FY7" s="668"/>
      <c r="GT7" s="582"/>
      <c r="GU7" s="582"/>
      <c r="GV7" s="582"/>
    </row>
    <row r="8" spans="1:482" s="574" customFormat="1" ht="18" customHeight="1">
      <c r="A8" s="654" t="str">
        <f>EL4 &amp; CHAR(10) &amp; EI1 &amp; CHAR(10) &amp; "応募申請書"</f>
        <v>二酸化炭素排出抑制対策事業費等補助金
（民間企業等による再エネ主力化・レジリエンス強化促進事業）
新たな手法による再エネ導入・価格低減促進事業
地域における太陽光発電の新たな設置場所活用事業
応募申請書</v>
      </c>
      <c r="B8" s="654"/>
      <c r="C8" s="654"/>
      <c r="D8" s="654"/>
      <c r="E8" s="654"/>
      <c r="F8" s="654"/>
      <c r="G8" s="654"/>
      <c r="H8" s="654"/>
      <c r="I8" s="654"/>
      <c r="J8" s="654"/>
      <c r="K8" s="654"/>
      <c r="L8" s="654"/>
      <c r="M8" s="654"/>
      <c r="N8" s="654"/>
      <c r="O8" s="654"/>
      <c r="P8" s="654"/>
      <c r="Q8" s="654"/>
      <c r="R8" s="654"/>
      <c r="S8" s="654"/>
      <c r="T8" s="654"/>
      <c r="U8" s="654"/>
      <c r="V8" s="654"/>
      <c r="W8" s="654"/>
      <c r="X8" s="654"/>
      <c r="Y8" s="654"/>
      <c r="Z8" s="654"/>
      <c r="AA8" s="654"/>
      <c r="AB8" s="654"/>
      <c r="AC8" s="654"/>
      <c r="AD8" s="654"/>
      <c r="AE8" s="654"/>
      <c r="AF8" s="654"/>
      <c r="AG8" s="654"/>
      <c r="AH8" s="654"/>
      <c r="AI8" s="654"/>
      <c r="AJ8" s="654"/>
      <c r="AK8" s="654"/>
      <c r="AL8" s="654"/>
      <c r="AM8" s="654"/>
      <c r="AN8" s="654"/>
      <c r="AO8" s="654"/>
      <c r="AP8" s="654"/>
      <c r="AQ8" s="654"/>
      <c r="AR8" s="654"/>
      <c r="AS8" s="654"/>
      <c r="AT8" s="654"/>
      <c r="AU8" s="654"/>
      <c r="AV8" s="654"/>
      <c r="AW8" s="654"/>
      <c r="AX8" s="654"/>
      <c r="AY8" s="654"/>
      <c r="AZ8" s="654"/>
      <c r="BA8" s="654"/>
      <c r="BB8" s="654"/>
      <c r="BC8" s="654"/>
      <c r="BD8" s="654"/>
      <c r="BE8" s="654"/>
      <c r="BF8" s="654"/>
      <c r="BG8" s="654"/>
      <c r="BH8" s="654"/>
      <c r="BO8" s="585"/>
      <c r="BP8" s="585"/>
      <c r="BQ8" s="585"/>
      <c r="BR8" s="585"/>
      <c r="BS8" s="585"/>
      <c r="BT8" s="577"/>
      <c r="BU8" s="577"/>
      <c r="BV8" s="577"/>
      <c r="BW8" s="577"/>
      <c r="BX8" s="577"/>
      <c r="BY8" s="577"/>
      <c r="BZ8" s="577"/>
      <c r="CA8" s="577"/>
      <c r="CB8" s="577"/>
      <c r="CC8" s="577"/>
      <c r="CD8" s="577"/>
      <c r="CE8" s="577"/>
      <c r="CF8" s="577"/>
      <c r="CG8" s="577"/>
      <c r="CH8" s="577"/>
      <c r="CI8" s="577"/>
      <c r="CJ8" s="577"/>
      <c r="CK8" s="577"/>
      <c r="CL8" s="577"/>
      <c r="CM8" s="577"/>
      <c r="CN8" s="577"/>
      <c r="CO8" s="577"/>
      <c r="CP8" s="577"/>
      <c r="CQ8" s="577"/>
      <c r="CR8" s="577"/>
      <c r="CS8" s="577"/>
      <c r="CT8" s="577"/>
      <c r="CU8" s="577"/>
      <c r="CV8" s="577"/>
      <c r="CW8" s="577"/>
      <c r="CX8" s="577"/>
      <c r="CY8" s="577"/>
      <c r="CZ8" s="577"/>
      <c r="DA8" s="577"/>
      <c r="DB8" s="577"/>
      <c r="DC8" s="577"/>
      <c r="DD8" s="577"/>
      <c r="DE8" s="577"/>
      <c r="DF8" s="577"/>
      <c r="DG8" s="577"/>
      <c r="DH8" s="577"/>
      <c r="DI8" s="577"/>
      <c r="DJ8" s="577"/>
      <c r="DK8" s="577"/>
      <c r="DL8" s="577"/>
      <c r="DM8" s="577"/>
      <c r="DN8" s="577"/>
      <c r="DO8" s="577"/>
      <c r="DP8" s="577"/>
      <c r="DQ8" s="577"/>
      <c r="DR8" s="577"/>
      <c r="DS8" s="577"/>
      <c r="DT8" s="577"/>
      <c r="DU8" s="577"/>
      <c r="DV8" s="577"/>
      <c r="DW8" s="577"/>
      <c r="DX8" s="577"/>
      <c r="DY8" s="577"/>
      <c r="DZ8" s="577"/>
      <c r="EA8" s="655" t="s">
        <v>423</v>
      </c>
      <c r="EB8" s="655"/>
      <c r="EC8" s="655"/>
      <c r="ED8" s="655"/>
      <c r="EE8" s="655"/>
      <c r="EF8" s="655"/>
      <c r="EG8" s="655"/>
      <c r="EH8" s="655"/>
      <c r="EI8" s="655"/>
      <c r="EJ8" s="655"/>
      <c r="EK8" s="655"/>
      <c r="EL8" s="656" t="s">
        <v>464</v>
      </c>
      <c r="EM8" s="656"/>
      <c r="EN8" s="656"/>
      <c r="EO8" s="656"/>
      <c r="EP8" s="656"/>
      <c r="EQ8" s="656"/>
      <c r="ER8" s="656"/>
      <c r="ES8" s="656"/>
      <c r="ET8" s="656"/>
      <c r="EU8" s="656"/>
      <c r="EV8" s="656"/>
      <c r="EW8" s="656"/>
      <c r="EX8" s="656"/>
      <c r="EY8" s="656"/>
      <c r="EZ8" s="656"/>
      <c r="FA8" s="656"/>
      <c r="FB8" s="656"/>
      <c r="FC8" s="656"/>
      <c r="FD8" s="656"/>
      <c r="FE8" s="656"/>
      <c r="FF8" s="656"/>
      <c r="FG8" s="656"/>
      <c r="FH8" s="656"/>
      <c r="FI8" s="656"/>
      <c r="FJ8" s="656"/>
      <c r="FK8" s="656"/>
      <c r="FL8" s="656"/>
      <c r="FM8" s="656"/>
      <c r="FN8" s="656"/>
      <c r="FO8" s="656"/>
      <c r="FP8" s="656"/>
      <c r="FQ8" s="656"/>
      <c r="FR8" s="656"/>
      <c r="FS8" s="656"/>
      <c r="FT8" s="656"/>
      <c r="FU8" s="656"/>
      <c r="FV8" s="656"/>
      <c r="FW8" s="656"/>
      <c r="FX8" s="656"/>
      <c r="FY8" s="656"/>
      <c r="GT8" s="582"/>
      <c r="GU8" s="582"/>
      <c r="GV8" s="582"/>
      <c r="RN8" s="574">
        <v>1</v>
      </c>
    </row>
    <row r="9" spans="1:482" s="574" customFormat="1" ht="18" customHeight="1">
      <c r="A9" s="654"/>
      <c r="B9" s="654"/>
      <c r="C9" s="654"/>
      <c r="D9" s="654"/>
      <c r="E9" s="654"/>
      <c r="F9" s="654"/>
      <c r="G9" s="654"/>
      <c r="H9" s="654"/>
      <c r="I9" s="654"/>
      <c r="J9" s="654"/>
      <c r="K9" s="654"/>
      <c r="L9" s="654"/>
      <c r="M9" s="654"/>
      <c r="N9" s="654"/>
      <c r="O9" s="654"/>
      <c r="P9" s="654"/>
      <c r="Q9" s="654"/>
      <c r="R9" s="654"/>
      <c r="S9" s="654"/>
      <c r="T9" s="654"/>
      <c r="U9" s="654"/>
      <c r="V9" s="654"/>
      <c r="W9" s="654"/>
      <c r="X9" s="654"/>
      <c r="Y9" s="654"/>
      <c r="Z9" s="654"/>
      <c r="AA9" s="654"/>
      <c r="AB9" s="654"/>
      <c r="AC9" s="654"/>
      <c r="AD9" s="654"/>
      <c r="AE9" s="654"/>
      <c r="AF9" s="654"/>
      <c r="AG9" s="654"/>
      <c r="AH9" s="654"/>
      <c r="AI9" s="654"/>
      <c r="AJ9" s="654"/>
      <c r="AK9" s="654"/>
      <c r="AL9" s="654"/>
      <c r="AM9" s="654"/>
      <c r="AN9" s="654"/>
      <c r="AO9" s="654"/>
      <c r="AP9" s="654"/>
      <c r="AQ9" s="654"/>
      <c r="AR9" s="654"/>
      <c r="AS9" s="654"/>
      <c r="AT9" s="654"/>
      <c r="AU9" s="654"/>
      <c r="AV9" s="654"/>
      <c r="AW9" s="654"/>
      <c r="AX9" s="654"/>
      <c r="AY9" s="654"/>
      <c r="AZ9" s="654"/>
      <c r="BA9" s="654"/>
      <c r="BB9" s="654"/>
      <c r="BC9" s="654"/>
      <c r="BD9" s="654"/>
      <c r="BE9" s="654"/>
      <c r="BF9" s="654"/>
      <c r="BG9" s="654"/>
      <c r="BH9" s="654"/>
      <c r="BO9" s="585"/>
      <c r="BP9" s="585"/>
      <c r="BQ9" s="585"/>
      <c r="BR9" s="585"/>
      <c r="BS9" s="585"/>
      <c r="BT9" s="577"/>
      <c r="BU9" s="577"/>
      <c r="BV9" s="577"/>
      <c r="BW9" s="577"/>
      <c r="BX9" s="577"/>
      <c r="BY9" s="577"/>
      <c r="BZ9" s="577"/>
      <c r="CA9" s="577"/>
      <c r="CB9" s="577"/>
      <c r="CC9" s="577"/>
      <c r="CD9" s="577"/>
      <c r="CE9" s="577"/>
      <c r="CF9" s="577"/>
      <c r="CG9" s="577"/>
      <c r="CH9" s="577"/>
      <c r="CI9" s="577"/>
      <c r="CJ9" s="577"/>
      <c r="CK9" s="577"/>
      <c r="CL9" s="577"/>
      <c r="CM9" s="577"/>
      <c r="CN9" s="577"/>
      <c r="CO9" s="577"/>
      <c r="CP9" s="577"/>
      <c r="CQ9" s="577"/>
      <c r="CR9" s="577"/>
      <c r="CS9" s="577"/>
      <c r="CT9" s="577"/>
      <c r="CU9" s="577"/>
      <c r="CV9" s="577"/>
      <c r="CW9" s="577"/>
      <c r="CX9" s="577"/>
      <c r="CY9" s="577"/>
      <c r="CZ9" s="577"/>
      <c r="DA9" s="577"/>
      <c r="DB9" s="577"/>
      <c r="DC9" s="577"/>
      <c r="DD9" s="577"/>
      <c r="DE9" s="577"/>
      <c r="DF9" s="577"/>
      <c r="DG9" s="577"/>
      <c r="DH9" s="577"/>
      <c r="DI9" s="577"/>
      <c r="DJ9" s="577"/>
      <c r="DK9" s="577"/>
      <c r="DL9" s="577"/>
      <c r="DM9" s="577"/>
      <c r="DN9" s="577"/>
      <c r="DO9" s="577"/>
      <c r="DP9" s="577"/>
      <c r="DQ9" s="577"/>
      <c r="DR9" s="577"/>
      <c r="DS9" s="577"/>
      <c r="DT9" s="577"/>
      <c r="DU9" s="577"/>
      <c r="DV9" s="577"/>
      <c r="DW9" s="577"/>
      <c r="DX9" s="577"/>
      <c r="DY9" s="577"/>
      <c r="DZ9" s="577"/>
      <c r="EA9" s="655"/>
      <c r="EB9" s="655"/>
      <c r="EC9" s="655"/>
      <c r="ED9" s="655"/>
      <c r="EE9" s="655"/>
      <c r="EF9" s="655"/>
      <c r="EG9" s="655"/>
      <c r="EH9" s="655"/>
      <c r="EI9" s="655"/>
      <c r="EJ9" s="655"/>
      <c r="EK9" s="655"/>
      <c r="EL9" s="656"/>
      <c r="EM9" s="656"/>
      <c r="EN9" s="656"/>
      <c r="EO9" s="656"/>
      <c r="EP9" s="656"/>
      <c r="EQ9" s="656"/>
      <c r="ER9" s="656"/>
      <c r="ES9" s="656"/>
      <c r="ET9" s="656"/>
      <c r="EU9" s="656"/>
      <c r="EV9" s="656"/>
      <c r="EW9" s="656"/>
      <c r="EX9" s="656"/>
      <c r="EY9" s="656"/>
      <c r="EZ9" s="656"/>
      <c r="FA9" s="656"/>
      <c r="FB9" s="656"/>
      <c r="FC9" s="656"/>
      <c r="FD9" s="656"/>
      <c r="FE9" s="656"/>
      <c r="FF9" s="656"/>
      <c r="FG9" s="656"/>
      <c r="FH9" s="656"/>
      <c r="FI9" s="656"/>
      <c r="FJ9" s="656"/>
      <c r="FK9" s="656"/>
      <c r="FL9" s="656"/>
      <c r="FM9" s="656"/>
      <c r="FN9" s="656"/>
      <c r="FO9" s="656"/>
      <c r="FP9" s="656"/>
      <c r="FQ9" s="656"/>
      <c r="FR9" s="656"/>
      <c r="FS9" s="656"/>
      <c r="FT9" s="656"/>
      <c r="FU9" s="656"/>
      <c r="FV9" s="656"/>
      <c r="FW9" s="656"/>
      <c r="FX9" s="656"/>
      <c r="FY9" s="656"/>
      <c r="GT9" s="586"/>
      <c r="GU9" s="586"/>
      <c r="GV9" s="586"/>
    </row>
    <row r="10" spans="1:482" s="574" customFormat="1" ht="18" customHeight="1">
      <c r="A10" s="654"/>
      <c r="B10" s="654"/>
      <c r="C10" s="654"/>
      <c r="D10" s="654"/>
      <c r="E10" s="654"/>
      <c r="F10" s="654"/>
      <c r="G10" s="654"/>
      <c r="H10" s="654"/>
      <c r="I10" s="654"/>
      <c r="J10" s="654"/>
      <c r="K10" s="654"/>
      <c r="L10" s="654"/>
      <c r="M10" s="654"/>
      <c r="N10" s="654"/>
      <c r="O10" s="654"/>
      <c r="P10" s="654"/>
      <c r="Q10" s="654"/>
      <c r="R10" s="654"/>
      <c r="S10" s="654"/>
      <c r="T10" s="654"/>
      <c r="U10" s="654"/>
      <c r="V10" s="654"/>
      <c r="W10" s="654"/>
      <c r="X10" s="654"/>
      <c r="Y10" s="654"/>
      <c r="Z10" s="654"/>
      <c r="AA10" s="654"/>
      <c r="AB10" s="654"/>
      <c r="AC10" s="654"/>
      <c r="AD10" s="654"/>
      <c r="AE10" s="654"/>
      <c r="AF10" s="654"/>
      <c r="AG10" s="654"/>
      <c r="AH10" s="654"/>
      <c r="AI10" s="654"/>
      <c r="AJ10" s="654"/>
      <c r="AK10" s="654"/>
      <c r="AL10" s="654"/>
      <c r="AM10" s="654"/>
      <c r="AN10" s="654"/>
      <c r="AO10" s="654"/>
      <c r="AP10" s="654"/>
      <c r="AQ10" s="654"/>
      <c r="AR10" s="654"/>
      <c r="AS10" s="654"/>
      <c r="AT10" s="654"/>
      <c r="AU10" s="654"/>
      <c r="AV10" s="654"/>
      <c r="AW10" s="654"/>
      <c r="AX10" s="654"/>
      <c r="AY10" s="654"/>
      <c r="AZ10" s="654"/>
      <c r="BA10" s="654"/>
      <c r="BB10" s="654"/>
      <c r="BC10" s="654"/>
      <c r="BD10" s="654"/>
      <c r="BE10" s="654"/>
      <c r="BF10" s="654"/>
      <c r="BG10" s="654"/>
      <c r="BH10" s="654"/>
      <c r="BO10" s="587"/>
      <c r="BP10" s="587"/>
      <c r="BQ10" s="587"/>
      <c r="BR10" s="587"/>
      <c r="BS10" s="587"/>
      <c r="BT10" s="577"/>
      <c r="BU10" s="577"/>
      <c r="BV10" s="577"/>
      <c r="BW10" s="577"/>
      <c r="BX10" s="577"/>
      <c r="BY10" s="577"/>
      <c r="BZ10" s="577"/>
      <c r="CA10" s="577"/>
      <c r="CB10" s="577"/>
      <c r="CC10" s="577"/>
      <c r="CD10" s="577"/>
      <c r="CE10" s="577"/>
      <c r="CF10" s="577"/>
      <c r="CG10" s="577"/>
      <c r="CH10" s="577"/>
      <c r="CI10" s="577"/>
      <c r="CJ10" s="577"/>
      <c r="CK10" s="577"/>
      <c r="CL10" s="577"/>
      <c r="CM10" s="577"/>
      <c r="CN10" s="577"/>
      <c r="CO10" s="577"/>
      <c r="CP10" s="577"/>
      <c r="CQ10" s="577"/>
      <c r="CR10" s="577"/>
      <c r="CS10" s="577"/>
      <c r="CT10" s="577"/>
      <c r="CU10" s="577"/>
      <c r="CV10" s="577"/>
      <c r="CW10" s="577"/>
      <c r="CX10" s="577"/>
      <c r="CY10" s="577"/>
      <c r="CZ10" s="577"/>
      <c r="DA10" s="577"/>
      <c r="DB10" s="577"/>
      <c r="DC10" s="577"/>
      <c r="DD10" s="577"/>
      <c r="DE10" s="577"/>
      <c r="DF10" s="577"/>
      <c r="DG10" s="577"/>
      <c r="DH10" s="577"/>
      <c r="DI10" s="577"/>
      <c r="DJ10" s="577"/>
      <c r="DK10" s="577"/>
      <c r="DL10" s="577"/>
      <c r="DM10" s="577"/>
      <c r="DN10" s="577"/>
      <c r="DO10" s="577"/>
      <c r="DP10" s="577"/>
      <c r="DQ10" s="577"/>
      <c r="DR10" s="577"/>
      <c r="DS10" s="577"/>
      <c r="DT10" s="577"/>
      <c r="DU10" s="577"/>
      <c r="DV10" s="577"/>
      <c r="DW10" s="577"/>
      <c r="DX10" s="577"/>
      <c r="DY10" s="577"/>
      <c r="DZ10" s="577"/>
      <c r="EA10" s="655"/>
      <c r="EB10" s="655"/>
      <c r="EC10" s="655"/>
      <c r="ED10" s="655"/>
      <c r="EE10" s="655"/>
      <c r="EF10" s="655"/>
      <c r="EG10" s="655"/>
      <c r="EH10" s="655"/>
      <c r="EI10" s="655"/>
      <c r="EJ10" s="655"/>
      <c r="EK10" s="655"/>
      <c r="EL10" s="656"/>
      <c r="EM10" s="656"/>
      <c r="EN10" s="656"/>
      <c r="EO10" s="656"/>
      <c r="EP10" s="656"/>
      <c r="EQ10" s="656"/>
      <c r="ER10" s="656"/>
      <c r="ES10" s="656"/>
      <c r="ET10" s="656"/>
      <c r="EU10" s="656"/>
      <c r="EV10" s="656"/>
      <c r="EW10" s="656"/>
      <c r="EX10" s="656"/>
      <c r="EY10" s="656"/>
      <c r="EZ10" s="656"/>
      <c r="FA10" s="656"/>
      <c r="FB10" s="656"/>
      <c r="FC10" s="656"/>
      <c r="FD10" s="656"/>
      <c r="FE10" s="656"/>
      <c r="FF10" s="656"/>
      <c r="FG10" s="656"/>
      <c r="FH10" s="656"/>
      <c r="FI10" s="656"/>
      <c r="FJ10" s="656"/>
      <c r="FK10" s="656"/>
      <c r="FL10" s="656"/>
      <c r="FM10" s="656"/>
      <c r="FN10" s="656"/>
      <c r="FO10" s="656"/>
      <c r="FP10" s="656"/>
      <c r="FQ10" s="656"/>
      <c r="FR10" s="656"/>
      <c r="FS10" s="656"/>
      <c r="FT10" s="656"/>
      <c r="FU10" s="656"/>
      <c r="FV10" s="656"/>
      <c r="FW10" s="656"/>
      <c r="FX10" s="656"/>
      <c r="FY10" s="656"/>
      <c r="FZ10" s="577"/>
      <c r="GA10" s="577"/>
      <c r="GB10" s="577"/>
      <c r="GC10" s="577"/>
      <c r="GD10" s="577"/>
      <c r="GE10" s="577"/>
      <c r="GF10" s="577"/>
      <c r="GG10" s="577"/>
    </row>
    <row r="11" spans="1:482" ht="18" customHeight="1">
      <c r="A11" s="654"/>
      <c r="B11" s="654"/>
      <c r="C11" s="654"/>
      <c r="D11" s="654"/>
      <c r="E11" s="654"/>
      <c r="F11" s="654"/>
      <c r="G11" s="654"/>
      <c r="H11" s="654"/>
      <c r="I11" s="654"/>
      <c r="J11" s="654"/>
      <c r="K11" s="654"/>
      <c r="L11" s="654"/>
      <c r="M11" s="654"/>
      <c r="N11" s="654"/>
      <c r="O11" s="654"/>
      <c r="P11" s="654"/>
      <c r="Q11" s="654"/>
      <c r="R11" s="654"/>
      <c r="S11" s="654"/>
      <c r="T11" s="654"/>
      <c r="U11" s="654"/>
      <c r="V11" s="654"/>
      <c r="W11" s="654"/>
      <c r="X11" s="654"/>
      <c r="Y11" s="654"/>
      <c r="Z11" s="654"/>
      <c r="AA11" s="654"/>
      <c r="AB11" s="654"/>
      <c r="AC11" s="654"/>
      <c r="AD11" s="654"/>
      <c r="AE11" s="654"/>
      <c r="AF11" s="654"/>
      <c r="AG11" s="654"/>
      <c r="AH11" s="654"/>
      <c r="AI11" s="654"/>
      <c r="AJ11" s="654"/>
      <c r="AK11" s="654"/>
      <c r="AL11" s="654"/>
      <c r="AM11" s="654"/>
      <c r="AN11" s="654"/>
      <c r="AO11" s="654"/>
      <c r="AP11" s="654"/>
      <c r="AQ11" s="654"/>
      <c r="AR11" s="654"/>
      <c r="AS11" s="654"/>
      <c r="AT11" s="654"/>
      <c r="AU11" s="654"/>
      <c r="AV11" s="654"/>
      <c r="AW11" s="654"/>
      <c r="AX11" s="654"/>
      <c r="AY11" s="654"/>
      <c r="AZ11" s="654"/>
      <c r="BA11" s="654"/>
      <c r="BB11" s="654"/>
      <c r="BC11" s="654"/>
      <c r="BD11" s="654"/>
      <c r="BE11" s="654"/>
      <c r="BF11" s="654"/>
      <c r="BG11" s="654"/>
      <c r="BH11" s="654"/>
      <c r="EA11" s="655"/>
      <c r="EB11" s="655"/>
      <c r="EC11" s="655"/>
      <c r="ED11" s="655"/>
      <c r="EE11" s="655"/>
      <c r="EF11" s="655"/>
      <c r="EG11" s="655"/>
      <c r="EH11" s="655"/>
      <c r="EI11" s="655"/>
      <c r="EJ11" s="655"/>
      <c r="EK11" s="655"/>
      <c r="EL11" s="656"/>
      <c r="EM11" s="656"/>
      <c r="EN11" s="656"/>
      <c r="EO11" s="656"/>
      <c r="EP11" s="656"/>
      <c r="EQ11" s="656"/>
      <c r="ER11" s="656"/>
      <c r="ES11" s="656"/>
      <c r="ET11" s="656"/>
      <c r="EU11" s="656"/>
      <c r="EV11" s="656"/>
      <c r="EW11" s="656"/>
      <c r="EX11" s="656"/>
      <c r="EY11" s="656"/>
      <c r="EZ11" s="656"/>
      <c r="FA11" s="656"/>
      <c r="FB11" s="656"/>
      <c r="FC11" s="656"/>
      <c r="FD11" s="656"/>
      <c r="FE11" s="656"/>
      <c r="FF11" s="656"/>
      <c r="FG11" s="656"/>
      <c r="FH11" s="656"/>
      <c r="FI11" s="656"/>
      <c r="FJ11" s="656"/>
      <c r="FK11" s="656"/>
      <c r="FL11" s="656"/>
      <c r="FM11" s="656"/>
      <c r="FN11" s="656"/>
      <c r="FO11" s="656"/>
      <c r="FP11" s="656"/>
      <c r="FQ11" s="656"/>
      <c r="FR11" s="656"/>
      <c r="FS11" s="656"/>
      <c r="FT11" s="656"/>
      <c r="FU11" s="656"/>
      <c r="FV11" s="656"/>
      <c r="FW11" s="656"/>
      <c r="FX11" s="656"/>
      <c r="FY11" s="656"/>
    </row>
    <row r="12" spans="1:482" ht="18" customHeight="1">
      <c r="A12" s="654"/>
      <c r="B12" s="654"/>
      <c r="C12" s="654"/>
      <c r="D12" s="654"/>
      <c r="E12" s="654"/>
      <c r="F12" s="654"/>
      <c r="G12" s="654"/>
      <c r="H12" s="654"/>
      <c r="I12" s="654"/>
      <c r="J12" s="654"/>
      <c r="K12" s="654"/>
      <c r="L12" s="654"/>
      <c r="M12" s="654"/>
      <c r="N12" s="654"/>
      <c r="O12" s="654"/>
      <c r="P12" s="654"/>
      <c r="Q12" s="654"/>
      <c r="R12" s="654"/>
      <c r="S12" s="654"/>
      <c r="T12" s="654"/>
      <c r="U12" s="654"/>
      <c r="V12" s="654"/>
      <c r="W12" s="654"/>
      <c r="X12" s="654"/>
      <c r="Y12" s="654"/>
      <c r="Z12" s="654"/>
      <c r="AA12" s="654"/>
      <c r="AB12" s="654"/>
      <c r="AC12" s="654"/>
      <c r="AD12" s="654"/>
      <c r="AE12" s="654"/>
      <c r="AF12" s="654"/>
      <c r="AG12" s="654"/>
      <c r="AH12" s="654"/>
      <c r="AI12" s="654"/>
      <c r="AJ12" s="654"/>
      <c r="AK12" s="654"/>
      <c r="AL12" s="654"/>
      <c r="AM12" s="654"/>
      <c r="AN12" s="654"/>
      <c r="AO12" s="654"/>
      <c r="AP12" s="654"/>
      <c r="AQ12" s="654"/>
      <c r="AR12" s="654"/>
      <c r="AS12" s="654"/>
      <c r="AT12" s="654"/>
      <c r="AU12" s="654"/>
      <c r="AV12" s="654"/>
      <c r="AW12" s="654"/>
      <c r="AX12" s="654"/>
      <c r="AY12" s="654"/>
      <c r="AZ12" s="654"/>
      <c r="BA12" s="654"/>
      <c r="BB12" s="654"/>
      <c r="BC12" s="654"/>
      <c r="BD12" s="654"/>
      <c r="BE12" s="654"/>
      <c r="BF12" s="654"/>
      <c r="BG12" s="654"/>
      <c r="BH12" s="654"/>
    </row>
    <row r="13" spans="1:482" ht="7.5" customHeight="1">
      <c r="A13" s="573"/>
      <c r="B13" s="573"/>
      <c r="C13" s="573"/>
      <c r="D13" s="573"/>
      <c r="E13" s="573"/>
      <c r="F13" s="573"/>
      <c r="G13" s="573"/>
      <c r="H13" s="573"/>
      <c r="I13" s="573"/>
      <c r="J13" s="573"/>
      <c r="K13" s="573"/>
      <c r="L13" s="573"/>
      <c r="M13" s="573"/>
      <c r="N13" s="573"/>
      <c r="O13" s="573"/>
      <c r="P13" s="573"/>
      <c r="Q13" s="573"/>
      <c r="R13" s="573"/>
      <c r="S13" s="573"/>
      <c r="T13" s="573"/>
      <c r="U13" s="573"/>
      <c r="V13" s="573"/>
      <c r="W13" s="573"/>
      <c r="X13" s="573"/>
      <c r="Y13" s="573"/>
      <c r="Z13" s="573"/>
      <c r="AA13" s="573"/>
      <c r="AB13" s="573"/>
      <c r="AC13" s="573"/>
      <c r="AD13" s="573"/>
      <c r="AE13" s="573"/>
      <c r="AF13" s="573"/>
      <c r="AG13" s="573"/>
      <c r="AH13" s="573"/>
      <c r="AI13" s="573"/>
      <c r="AJ13" s="573"/>
      <c r="AK13" s="573"/>
      <c r="AL13" s="573"/>
      <c r="AM13" s="573"/>
      <c r="AN13" s="573"/>
      <c r="AO13" s="573"/>
      <c r="AP13" s="573"/>
      <c r="AQ13" s="573"/>
      <c r="AR13" s="573"/>
      <c r="AS13" s="573"/>
      <c r="AT13" s="573"/>
      <c r="AU13" s="573"/>
      <c r="AV13" s="573"/>
      <c r="AW13" s="573"/>
      <c r="AX13" s="573"/>
      <c r="AY13" s="573"/>
      <c r="AZ13" s="573"/>
      <c r="BA13" s="573"/>
      <c r="BB13" s="573"/>
      <c r="BC13" s="573"/>
      <c r="BD13" s="573"/>
      <c r="BE13" s="573"/>
      <c r="BF13" s="573"/>
      <c r="BG13" s="573"/>
      <c r="BH13" s="573"/>
      <c r="BO13" s="577"/>
      <c r="BP13" s="577"/>
      <c r="BQ13" s="577"/>
      <c r="BR13" s="577"/>
      <c r="BS13" s="577"/>
      <c r="BT13" s="577"/>
      <c r="BU13" s="577"/>
      <c r="BV13" s="577"/>
      <c r="BW13" s="577"/>
      <c r="BX13" s="577"/>
      <c r="BY13" s="577"/>
      <c r="BZ13" s="577"/>
      <c r="CA13" s="577"/>
      <c r="CB13" s="577"/>
      <c r="CC13" s="577"/>
      <c r="CD13" s="577"/>
      <c r="CE13" s="577"/>
      <c r="CF13" s="577"/>
      <c r="CG13" s="577"/>
      <c r="CH13" s="577"/>
      <c r="CI13" s="577"/>
      <c r="CJ13" s="577"/>
      <c r="CK13" s="577"/>
    </row>
    <row r="14" spans="1:482" ht="18" customHeight="1">
      <c r="A14" s="657" t="s">
        <v>434</v>
      </c>
      <c r="B14" s="657"/>
      <c r="C14" s="657"/>
      <c r="D14" s="657"/>
      <c r="E14" s="657"/>
      <c r="F14" s="657"/>
      <c r="G14" s="657"/>
      <c r="H14" s="657"/>
      <c r="I14" s="657"/>
      <c r="J14" s="657"/>
      <c r="K14" s="657"/>
      <c r="L14" s="657"/>
      <c r="M14" s="657"/>
      <c r="N14" s="657"/>
      <c r="O14" s="657"/>
      <c r="P14" s="657"/>
      <c r="Q14" s="657"/>
      <c r="R14" s="657"/>
      <c r="S14" s="657"/>
      <c r="T14" s="657"/>
      <c r="U14" s="657"/>
      <c r="V14" s="657"/>
      <c r="W14" s="657"/>
      <c r="X14" s="657"/>
      <c r="Y14" s="657"/>
      <c r="Z14" s="657"/>
      <c r="AA14" s="657"/>
      <c r="AB14" s="657"/>
      <c r="AC14" s="657"/>
      <c r="AD14" s="657"/>
      <c r="AE14" s="657"/>
      <c r="AF14" s="657"/>
      <c r="AG14" s="657"/>
      <c r="AH14" s="657"/>
      <c r="AI14" s="657"/>
      <c r="AJ14" s="657"/>
      <c r="AK14" s="657"/>
      <c r="AL14" s="657"/>
      <c r="AM14" s="657"/>
      <c r="AN14" s="657"/>
      <c r="AO14" s="657"/>
      <c r="AP14" s="657"/>
      <c r="AQ14" s="657"/>
      <c r="AR14" s="657"/>
      <c r="AS14" s="657"/>
      <c r="AT14" s="657"/>
      <c r="AU14" s="657"/>
      <c r="AV14" s="657"/>
      <c r="AW14" s="657"/>
      <c r="AX14" s="657"/>
      <c r="AY14" s="657"/>
      <c r="AZ14" s="657"/>
      <c r="BA14" s="657"/>
      <c r="BB14" s="657"/>
      <c r="BC14" s="657"/>
      <c r="BD14" s="657"/>
      <c r="BE14" s="657"/>
      <c r="BF14" s="657"/>
      <c r="BG14" s="657"/>
      <c r="BH14" s="657"/>
      <c r="BO14" s="577"/>
      <c r="BP14" s="577"/>
      <c r="BQ14" s="577"/>
      <c r="BR14" s="577"/>
      <c r="BS14" s="577"/>
      <c r="BT14" s="577"/>
      <c r="BU14" s="577"/>
      <c r="BV14" s="577"/>
      <c r="BW14" s="577"/>
      <c r="BX14" s="577"/>
      <c r="BY14" s="577"/>
      <c r="BZ14" s="577"/>
      <c r="CA14" s="577"/>
      <c r="CB14" s="577"/>
      <c r="CC14" s="577"/>
      <c r="CD14" s="577"/>
      <c r="CE14" s="577"/>
      <c r="CF14" s="577"/>
      <c r="CG14" s="577"/>
      <c r="CH14" s="577"/>
      <c r="CI14" s="577"/>
      <c r="CJ14" s="577"/>
      <c r="CK14" s="577"/>
      <c r="EA14" s="588"/>
      <c r="EB14" s="588"/>
      <c r="EC14" s="588"/>
      <c r="ED14" s="588"/>
      <c r="EE14" s="588"/>
      <c r="EF14" s="588"/>
      <c r="EG14" s="588"/>
    </row>
    <row r="15" spans="1:482" ht="18" customHeight="1">
      <c r="A15" s="657"/>
      <c r="B15" s="657"/>
      <c r="C15" s="657"/>
      <c r="D15" s="657"/>
      <c r="E15" s="657"/>
      <c r="F15" s="657"/>
      <c r="G15" s="657"/>
      <c r="H15" s="657"/>
      <c r="I15" s="657"/>
      <c r="J15" s="657"/>
      <c r="K15" s="657"/>
      <c r="L15" s="657"/>
      <c r="M15" s="657"/>
      <c r="N15" s="657"/>
      <c r="O15" s="657"/>
      <c r="P15" s="657"/>
      <c r="Q15" s="657"/>
      <c r="R15" s="657"/>
      <c r="S15" s="657"/>
      <c r="T15" s="657"/>
      <c r="U15" s="657"/>
      <c r="V15" s="657"/>
      <c r="W15" s="657"/>
      <c r="X15" s="657"/>
      <c r="Y15" s="657"/>
      <c r="Z15" s="657"/>
      <c r="AA15" s="657"/>
      <c r="AB15" s="657"/>
      <c r="AC15" s="657"/>
      <c r="AD15" s="657"/>
      <c r="AE15" s="657"/>
      <c r="AF15" s="657"/>
      <c r="AG15" s="657"/>
      <c r="AH15" s="657"/>
      <c r="AI15" s="657"/>
      <c r="AJ15" s="657"/>
      <c r="AK15" s="657"/>
      <c r="AL15" s="657"/>
      <c r="AM15" s="657"/>
      <c r="AN15" s="657"/>
      <c r="AO15" s="657"/>
      <c r="AP15" s="657"/>
      <c r="AQ15" s="657"/>
      <c r="AR15" s="657"/>
      <c r="AS15" s="657"/>
      <c r="AT15" s="657"/>
      <c r="AU15" s="657"/>
      <c r="AV15" s="657"/>
      <c r="AW15" s="657"/>
      <c r="AX15" s="657"/>
      <c r="AY15" s="657"/>
      <c r="AZ15" s="657"/>
      <c r="BA15" s="657"/>
      <c r="BB15" s="657"/>
      <c r="BC15" s="657"/>
      <c r="BD15" s="657"/>
      <c r="BE15" s="657"/>
      <c r="BF15" s="657"/>
      <c r="BG15" s="657"/>
      <c r="BH15" s="657"/>
      <c r="BO15" s="577"/>
      <c r="BP15" s="577"/>
      <c r="BQ15" s="577"/>
      <c r="BR15" s="577"/>
      <c r="BS15" s="577"/>
      <c r="BT15" s="577"/>
      <c r="BU15" s="577"/>
      <c r="BV15" s="577"/>
      <c r="BW15" s="577"/>
      <c r="BX15" s="577"/>
      <c r="BY15" s="577"/>
      <c r="BZ15" s="577"/>
      <c r="CA15" s="577"/>
      <c r="CB15" s="577"/>
      <c r="CC15" s="577"/>
      <c r="CD15" s="577"/>
      <c r="CE15" s="577"/>
      <c r="CF15" s="577"/>
      <c r="CG15" s="577"/>
      <c r="CH15" s="577"/>
      <c r="CI15" s="577"/>
      <c r="CJ15" s="577"/>
      <c r="CK15" s="577"/>
      <c r="EH15" s="588"/>
      <c r="EI15" s="588"/>
      <c r="EJ15" s="588"/>
      <c r="EK15" s="588"/>
      <c r="EL15" s="588"/>
      <c r="EM15" s="588"/>
      <c r="EN15" s="588"/>
      <c r="EO15" s="588"/>
      <c r="EP15" s="588"/>
      <c r="EQ15" s="588"/>
      <c r="ER15" s="588"/>
      <c r="ES15" s="588"/>
      <c r="ET15" s="588"/>
      <c r="EU15" s="588"/>
      <c r="EV15" s="588"/>
      <c r="EW15" s="588"/>
      <c r="EX15" s="588"/>
      <c r="EY15" s="588"/>
      <c r="EZ15" s="588"/>
      <c r="FA15" s="588"/>
      <c r="FB15" s="588"/>
    </row>
    <row r="16" spans="1:482" ht="18" customHeight="1">
      <c r="A16" s="657"/>
      <c r="B16" s="657"/>
      <c r="C16" s="657"/>
      <c r="D16" s="657"/>
      <c r="E16" s="657"/>
      <c r="F16" s="657"/>
      <c r="G16" s="657"/>
      <c r="H16" s="657"/>
      <c r="I16" s="657"/>
      <c r="J16" s="657"/>
      <c r="K16" s="657"/>
      <c r="L16" s="657"/>
      <c r="M16" s="657"/>
      <c r="N16" s="657"/>
      <c r="O16" s="657"/>
      <c r="P16" s="657"/>
      <c r="Q16" s="657"/>
      <c r="R16" s="657"/>
      <c r="S16" s="657"/>
      <c r="T16" s="657"/>
      <c r="U16" s="657"/>
      <c r="V16" s="657"/>
      <c r="W16" s="657"/>
      <c r="X16" s="657"/>
      <c r="Y16" s="657"/>
      <c r="Z16" s="657"/>
      <c r="AA16" s="657"/>
      <c r="AB16" s="657"/>
      <c r="AC16" s="657"/>
      <c r="AD16" s="657"/>
      <c r="AE16" s="657"/>
      <c r="AF16" s="657"/>
      <c r="AG16" s="657"/>
      <c r="AH16" s="657"/>
      <c r="AI16" s="657"/>
      <c r="AJ16" s="657"/>
      <c r="AK16" s="657"/>
      <c r="AL16" s="657"/>
      <c r="AM16" s="657"/>
      <c r="AN16" s="657"/>
      <c r="AO16" s="657"/>
      <c r="AP16" s="657"/>
      <c r="AQ16" s="657"/>
      <c r="AR16" s="657"/>
      <c r="AS16" s="657"/>
      <c r="AT16" s="657"/>
      <c r="AU16" s="657"/>
      <c r="AV16" s="657"/>
      <c r="AW16" s="657"/>
      <c r="AX16" s="657"/>
      <c r="AY16" s="657"/>
      <c r="AZ16" s="657"/>
      <c r="BA16" s="657"/>
      <c r="BB16" s="657"/>
      <c r="BC16" s="657"/>
      <c r="BD16" s="657"/>
      <c r="BE16" s="657"/>
      <c r="BF16" s="657"/>
      <c r="BG16" s="657"/>
      <c r="BH16" s="657"/>
      <c r="BO16" s="577"/>
      <c r="BP16" s="577"/>
      <c r="BQ16" s="577"/>
      <c r="BR16" s="577"/>
      <c r="BS16" s="577"/>
      <c r="BT16" s="577"/>
      <c r="BU16" s="577"/>
      <c r="BV16" s="577"/>
      <c r="BW16" s="577"/>
      <c r="BX16" s="577"/>
      <c r="BY16" s="577"/>
      <c r="BZ16" s="577"/>
      <c r="CA16" s="577"/>
      <c r="CB16" s="577"/>
      <c r="CC16" s="577"/>
      <c r="CD16" s="577"/>
      <c r="CE16" s="577"/>
      <c r="CF16" s="577"/>
      <c r="CG16" s="577"/>
      <c r="CH16" s="577"/>
      <c r="CI16" s="577"/>
      <c r="CJ16" s="577"/>
      <c r="CK16" s="577"/>
      <c r="EH16" s="588"/>
      <c r="EI16" s="588"/>
      <c r="EJ16" s="588"/>
      <c r="EK16" s="588"/>
      <c r="EL16" s="588"/>
      <c r="EM16" s="588"/>
      <c r="EN16" s="588"/>
      <c r="EO16" s="588"/>
      <c r="EP16" s="588"/>
      <c r="EQ16" s="588"/>
      <c r="ER16" s="588"/>
      <c r="ES16" s="588"/>
      <c r="ET16" s="588"/>
      <c r="EU16" s="588"/>
      <c r="EV16" s="588"/>
      <c r="EW16" s="588"/>
      <c r="EX16" s="588"/>
      <c r="EY16" s="588"/>
      <c r="EZ16" s="588"/>
      <c r="FA16" s="588"/>
      <c r="FB16" s="588"/>
    </row>
    <row r="17" spans="1:571" ht="18" customHeight="1">
      <c r="A17" s="657"/>
      <c r="B17" s="657"/>
      <c r="C17" s="657"/>
      <c r="D17" s="657"/>
      <c r="E17" s="657"/>
      <c r="F17" s="657"/>
      <c r="G17" s="657"/>
      <c r="H17" s="657"/>
      <c r="I17" s="657"/>
      <c r="J17" s="657"/>
      <c r="K17" s="657"/>
      <c r="L17" s="657"/>
      <c r="M17" s="657"/>
      <c r="N17" s="657"/>
      <c r="O17" s="657"/>
      <c r="P17" s="657"/>
      <c r="Q17" s="657"/>
      <c r="R17" s="657"/>
      <c r="S17" s="657"/>
      <c r="T17" s="657"/>
      <c r="U17" s="657"/>
      <c r="V17" s="657"/>
      <c r="W17" s="657"/>
      <c r="X17" s="657"/>
      <c r="Y17" s="657"/>
      <c r="Z17" s="657"/>
      <c r="AA17" s="657"/>
      <c r="AB17" s="657"/>
      <c r="AC17" s="657"/>
      <c r="AD17" s="657"/>
      <c r="AE17" s="657"/>
      <c r="AF17" s="657"/>
      <c r="AG17" s="657"/>
      <c r="AH17" s="657"/>
      <c r="AI17" s="657"/>
      <c r="AJ17" s="657"/>
      <c r="AK17" s="657"/>
      <c r="AL17" s="657"/>
      <c r="AM17" s="657"/>
      <c r="AN17" s="657"/>
      <c r="AO17" s="657"/>
      <c r="AP17" s="657"/>
      <c r="AQ17" s="657"/>
      <c r="AR17" s="657"/>
      <c r="AS17" s="657"/>
      <c r="AT17" s="657"/>
      <c r="AU17" s="657"/>
      <c r="AV17" s="657"/>
      <c r="AW17" s="657"/>
      <c r="AX17" s="657"/>
      <c r="AY17" s="657"/>
      <c r="AZ17" s="657"/>
      <c r="BA17" s="657"/>
      <c r="BB17" s="657"/>
      <c r="BC17" s="657"/>
      <c r="BD17" s="657"/>
      <c r="BE17" s="657"/>
      <c r="BF17" s="657"/>
      <c r="BG17" s="657"/>
      <c r="BH17" s="657"/>
      <c r="BO17" s="577"/>
      <c r="BP17" s="577"/>
      <c r="BQ17" s="577"/>
      <c r="BR17" s="577"/>
      <c r="BS17" s="577"/>
      <c r="BT17" s="577"/>
      <c r="BU17" s="577"/>
      <c r="BV17" s="577"/>
      <c r="BW17" s="577"/>
      <c r="BX17" s="577"/>
      <c r="BY17" s="577"/>
      <c r="BZ17" s="577"/>
      <c r="CA17" s="577"/>
      <c r="CB17" s="577"/>
      <c r="CC17" s="577"/>
      <c r="CD17" s="577"/>
      <c r="CE17" s="577"/>
      <c r="CF17" s="577"/>
      <c r="CG17" s="577"/>
      <c r="CH17" s="577"/>
      <c r="CI17" s="577"/>
      <c r="CJ17" s="577"/>
      <c r="CK17" s="577"/>
      <c r="EH17" s="588"/>
      <c r="EI17" s="588"/>
      <c r="EJ17" s="588"/>
      <c r="EK17" s="588"/>
      <c r="EL17" s="588"/>
      <c r="EM17" s="588"/>
      <c r="EN17" s="588"/>
      <c r="EO17" s="588"/>
      <c r="EP17" s="588"/>
      <c r="EQ17" s="588"/>
      <c r="ER17" s="588"/>
      <c r="ES17" s="588"/>
      <c r="ET17" s="588"/>
      <c r="EU17" s="588"/>
      <c r="EV17" s="588"/>
      <c r="EW17" s="588"/>
      <c r="EX17" s="588"/>
      <c r="EY17" s="588"/>
      <c r="EZ17" s="588"/>
      <c r="FA17" s="588"/>
      <c r="FB17" s="588"/>
    </row>
    <row r="18" spans="1:571" ht="18" customHeight="1">
      <c r="A18" s="657"/>
      <c r="B18" s="657"/>
      <c r="C18" s="657"/>
      <c r="D18" s="657"/>
      <c r="E18" s="657"/>
      <c r="F18" s="657"/>
      <c r="G18" s="657"/>
      <c r="H18" s="657"/>
      <c r="I18" s="657"/>
      <c r="J18" s="657"/>
      <c r="K18" s="657"/>
      <c r="L18" s="657"/>
      <c r="M18" s="657"/>
      <c r="N18" s="657"/>
      <c r="O18" s="657"/>
      <c r="P18" s="657"/>
      <c r="Q18" s="657"/>
      <c r="R18" s="657"/>
      <c r="S18" s="657"/>
      <c r="T18" s="657"/>
      <c r="U18" s="657"/>
      <c r="V18" s="657"/>
      <c r="W18" s="657"/>
      <c r="X18" s="657"/>
      <c r="Y18" s="657"/>
      <c r="Z18" s="657"/>
      <c r="AA18" s="657"/>
      <c r="AB18" s="657"/>
      <c r="AC18" s="657"/>
      <c r="AD18" s="657"/>
      <c r="AE18" s="657"/>
      <c r="AF18" s="657"/>
      <c r="AG18" s="657"/>
      <c r="AH18" s="657"/>
      <c r="AI18" s="657"/>
      <c r="AJ18" s="657"/>
      <c r="AK18" s="657"/>
      <c r="AL18" s="657"/>
      <c r="AM18" s="657"/>
      <c r="AN18" s="657"/>
      <c r="AO18" s="657"/>
      <c r="AP18" s="657"/>
      <c r="AQ18" s="657"/>
      <c r="AR18" s="657"/>
      <c r="AS18" s="657"/>
      <c r="AT18" s="657"/>
      <c r="AU18" s="657"/>
      <c r="AV18" s="657"/>
      <c r="AW18" s="657"/>
      <c r="AX18" s="657"/>
      <c r="AY18" s="657"/>
      <c r="AZ18" s="657"/>
      <c r="BA18" s="657"/>
      <c r="BB18" s="657"/>
      <c r="BC18" s="657"/>
      <c r="BD18" s="657"/>
      <c r="BE18" s="657"/>
      <c r="BF18" s="657"/>
      <c r="BG18" s="657"/>
      <c r="BH18" s="657"/>
      <c r="BO18" s="577"/>
      <c r="BP18" s="577"/>
      <c r="BQ18" s="577"/>
      <c r="BR18" s="577"/>
      <c r="BS18" s="577"/>
      <c r="BT18" s="577"/>
      <c r="BU18" s="577"/>
      <c r="BV18" s="577"/>
      <c r="BW18" s="577"/>
      <c r="BX18" s="577"/>
      <c r="BY18" s="577"/>
      <c r="BZ18" s="577"/>
      <c r="CA18" s="577"/>
      <c r="CB18" s="577"/>
      <c r="CC18" s="577"/>
      <c r="CD18" s="577"/>
      <c r="CE18" s="577"/>
      <c r="CF18" s="577"/>
      <c r="CG18" s="577"/>
      <c r="CH18" s="577"/>
      <c r="CI18" s="577"/>
      <c r="CJ18" s="577"/>
      <c r="CK18" s="577"/>
      <c r="EH18" s="588"/>
      <c r="EI18" s="588"/>
      <c r="EJ18" s="588"/>
      <c r="EK18" s="588"/>
      <c r="EL18" s="588"/>
      <c r="EM18" s="588"/>
      <c r="EN18" s="588"/>
      <c r="EO18" s="588"/>
      <c r="EP18" s="588"/>
      <c r="EQ18" s="588"/>
      <c r="ER18" s="588"/>
      <c r="ES18" s="588"/>
      <c r="ET18" s="588"/>
      <c r="EU18" s="588"/>
      <c r="EV18" s="588"/>
      <c r="EW18" s="588"/>
      <c r="EX18" s="588"/>
      <c r="EY18" s="588"/>
      <c r="EZ18" s="588"/>
      <c r="FA18" s="588"/>
      <c r="FB18" s="588"/>
    </row>
    <row r="19" spans="1:571" ht="18" customHeight="1">
      <c r="A19" s="657"/>
      <c r="B19" s="657"/>
      <c r="C19" s="657"/>
      <c r="D19" s="657"/>
      <c r="E19" s="657"/>
      <c r="F19" s="657"/>
      <c r="G19" s="657"/>
      <c r="H19" s="657"/>
      <c r="I19" s="657"/>
      <c r="J19" s="657"/>
      <c r="K19" s="657"/>
      <c r="L19" s="657"/>
      <c r="M19" s="657"/>
      <c r="N19" s="657"/>
      <c r="O19" s="657"/>
      <c r="P19" s="657"/>
      <c r="Q19" s="657"/>
      <c r="R19" s="657"/>
      <c r="S19" s="657"/>
      <c r="T19" s="657"/>
      <c r="U19" s="657"/>
      <c r="V19" s="657"/>
      <c r="W19" s="657"/>
      <c r="X19" s="657"/>
      <c r="Y19" s="657"/>
      <c r="Z19" s="657"/>
      <c r="AA19" s="657"/>
      <c r="AB19" s="657"/>
      <c r="AC19" s="657"/>
      <c r="AD19" s="657"/>
      <c r="AE19" s="657"/>
      <c r="AF19" s="657"/>
      <c r="AG19" s="657"/>
      <c r="AH19" s="657"/>
      <c r="AI19" s="657"/>
      <c r="AJ19" s="657"/>
      <c r="AK19" s="657"/>
      <c r="AL19" s="657"/>
      <c r="AM19" s="657"/>
      <c r="AN19" s="657"/>
      <c r="AO19" s="657"/>
      <c r="AP19" s="657"/>
      <c r="AQ19" s="657"/>
      <c r="AR19" s="657"/>
      <c r="AS19" s="657"/>
      <c r="AT19" s="657"/>
      <c r="AU19" s="657"/>
      <c r="AV19" s="657"/>
      <c r="AW19" s="657"/>
      <c r="AX19" s="657"/>
      <c r="AY19" s="657"/>
      <c r="AZ19" s="657"/>
      <c r="BA19" s="657"/>
      <c r="BB19" s="657"/>
      <c r="BC19" s="657"/>
      <c r="BD19" s="657"/>
      <c r="BE19" s="657"/>
      <c r="BF19" s="657"/>
      <c r="BG19" s="657"/>
      <c r="BH19" s="657"/>
      <c r="BO19" s="577"/>
      <c r="BP19" s="577"/>
      <c r="BQ19" s="577"/>
      <c r="BR19" s="577"/>
      <c r="BS19" s="577"/>
      <c r="BT19" s="577"/>
      <c r="BU19" s="577"/>
      <c r="BV19" s="577"/>
      <c r="BW19" s="577"/>
      <c r="BX19" s="577"/>
      <c r="BY19" s="577"/>
      <c r="BZ19" s="577"/>
      <c r="CA19" s="577"/>
      <c r="CB19" s="577"/>
      <c r="CC19" s="577"/>
      <c r="CD19" s="577"/>
      <c r="CE19" s="577"/>
      <c r="CF19" s="577"/>
      <c r="CG19" s="577"/>
      <c r="CH19" s="577"/>
      <c r="CI19" s="577"/>
      <c r="CJ19" s="577"/>
      <c r="CK19" s="577"/>
    </row>
    <row r="20" spans="1:571" ht="18" customHeight="1">
      <c r="A20" s="657"/>
      <c r="B20" s="657"/>
      <c r="C20" s="657"/>
      <c r="D20" s="657"/>
      <c r="E20" s="657"/>
      <c r="F20" s="657"/>
      <c r="G20" s="657"/>
      <c r="H20" s="657"/>
      <c r="I20" s="657"/>
      <c r="J20" s="657"/>
      <c r="K20" s="657"/>
      <c r="L20" s="657"/>
      <c r="M20" s="657"/>
      <c r="N20" s="657"/>
      <c r="O20" s="657"/>
      <c r="P20" s="657"/>
      <c r="Q20" s="657"/>
      <c r="R20" s="657"/>
      <c r="S20" s="657"/>
      <c r="T20" s="657"/>
      <c r="U20" s="657"/>
      <c r="V20" s="657"/>
      <c r="W20" s="657"/>
      <c r="X20" s="657"/>
      <c r="Y20" s="657"/>
      <c r="Z20" s="657"/>
      <c r="AA20" s="657"/>
      <c r="AB20" s="657"/>
      <c r="AC20" s="657"/>
      <c r="AD20" s="657"/>
      <c r="AE20" s="657"/>
      <c r="AF20" s="657"/>
      <c r="AG20" s="657"/>
      <c r="AH20" s="657"/>
      <c r="AI20" s="657"/>
      <c r="AJ20" s="657"/>
      <c r="AK20" s="657"/>
      <c r="AL20" s="657"/>
      <c r="AM20" s="657"/>
      <c r="AN20" s="657"/>
      <c r="AO20" s="657"/>
      <c r="AP20" s="657"/>
      <c r="AQ20" s="657"/>
      <c r="AR20" s="657"/>
      <c r="AS20" s="657"/>
      <c r="AT20" s="657"/>
      <c r="AU20" s="657"/>
      <c r="AV20" s="657"/>
      <c r="AW20" s="657"/>
      <c r="AX20" s="657"/>
      <c r="AY20" s="657"/>
      <c r="AZ20" s="657"/>
      <c r="BA20" s="657"/>
      <c r="BB20" s="657"/>
      <c r="BC20" s="657"/>
      <c r="BD20" s="657"/>
      <c r="BE20" s="657"/>
      <c r="BF20" s="657"/>
      <c r="BG20" s="657"/>
      <c r="BH20" s="657"/>
      <c r="EH20" s="588"/>
      <c r="EI20" s="588"/>
      <c r="EJ20" s="588"/>
      <c r="EK20" s="588"/>
      <c r="EL20" s="588"/>
      <c r="EM20" s="588"/>
      <c r="EN20" s="588"/>
      <c r="EO20" s="588"/>
      <c r="EP20" s="588"/>
      <c r="EQ20" s="588"/>
      <c r="ER20" s="588"/>
      <c r="ES20" s="588"/>
      <c r="ET20" s="588"/>
      <c r="EU20" s="588"/>
      <c r="EV20" s="588"/>
      <c r="EW20" s="588"/>
      <c r="EX20" s="588"/>
      <c r="EY20" s="588"/>
      <c r="EZ20" s="588"/>
      <c r="FA20" s="588"/>
      <c r="FB20" s="588"/>
      <c r="FC20" s="588"/>
      <c r="FD20" s="588"/>
      <c r="FE20" s="588"/>
      <c r="FF20" s="588"/>
      <c r="FG20" s="588"/>
      <c r="FH20" s="588"/>
      <c r="FI20" s="588"/>
      <c r="FJ20" s="588"/>
      <c r="FK20" s="588"/>
      <c r="FL20" s="588"/>
      <c r="FM20" s="588"/>
      <c r="FN20" s="588"/>
      <c r="FO20" s="588"/>
      <c r="FP20" s="588"/>
      <c r="FQ20" s="588"/>
      <c r="FR20" s="588"/>
      <c r="FS20" s="588"/>
      <c r="FT20" s="588"/>
      <c r="FU20" s="588"/>
      <c r="FV20" s="588"/>
      <c r="FW20" s="588"/>
      <c r="FX20" s="588"/>
      <c r="FY20" s="588"/>
    </row>
    <row r="21" spans="1:571" ht="18" customHeight="1">
      <c r="A21" s="657"/>
      <c r="B21" s="657"/>
      <c r="C21" s="657"/>
      <c r="D21" s="657"/>
      <c r="E21" s="657"/>
      <c r="F21" s="657"/>
      <c r="G21" s="657"/>
      <c r="H21" s="657"/>
      <c r="I21" s="657"/>
      <c r="J21" s="657"/>
      <c r="K21" s="657"/>
      <c r="L21" s="657"/>
      <c r="M21" s="657"/>
      <c r="N21" s="657"/>
      <c r="O21" s="657"/>
      <c r="P21" s="657"/>
      <c r="Q21" s="657"/>
      <c r="R21" s="657"/>
      <c r="S21" s="657"/>
      <c r="T21" s="657"/>
      <c r="U21" s="657"/>
      <c r="V21" s="657"/>
      <c r="W21" s="657"/>
      <c r="X21" s="657"/>
      <c r="Y21" s="657"/>
      <c r="Z21" s="657"/>
      <c r="AA21" s="657"/>
      <c r="AB21" s="657"/>
      <c r="AC21" s="657"/>
      <c r="AD21" s="657"/>
      <c r="AE21" s="657"/>
      <c r="AF21" s="657"/>
      <c r="AG21" s="657"/>
      <c r="AH21" s="657"/>
      <c r="AI21" s="657"/>
      <c r="AJ21" s="657"/>
      <c r="AK21" s="657"/>
      <c r="AL21" s="657"/>
      <c r="AM21" s="657"/>
      <c r="AN21" s="657"/>
      <c r="AO21" s="657"/>
      <c r="AP21" s="657"/>
      <c r="AQ21" s="657"/>
      <c r="AR21" s="657"/>
      <c r="AS21" s="657"/>
      <c r="AT21" s="657"/>
      <c r="AU21" s="657"/>
      <c r="AV21" s="657"/>
      <c r="AW21" s="657"/>
      <c r="AX21" s="657"/>
      <c r="AY21" s="657"/>
      <c r="AZ21" s="657"/>
      <c r="BA21" s="657"/>
      <c r="BB21" s="657"/>
      <c r="BC21" s="657"/>
      <c r="BD21" s="657"/>
      <c r="BE21" s="657"/>
      <c r="BF21" s="657"/>
      <c r="BG21" s="657"/>
      <c r="BH21" s="657"/>
      <c r="EH21" s="588"/>
      <c r="EI21" s="588"/>
      <c r="EJ21" s="588"/>
      <c r="EK21" s="588"/>
      <c r="EL21" s="588"/>
      <c r="EM21" s="588"/>
      <c r="EN21" s="588"/>
      <c r="EO21" s="588"/>
      <c r="EP21" s="588"/>
      <c r="EQ21" s="588"/>
      <c r="ER21" s="588"/>
      <c r="ES21" s="588"/>
      <c r="ET21" s="588"/>
      <c r="EU21" s="588"/>
      <c r="EV21" s="588"/>
      <c r="EW21" s="588"/>
      <c r="EX21" s="588"/>
      <c r="EY21" s="588"/>
      <c r="EZ21" s="588"/>
      <c r="FA21" s="588"/>
      <c r="FB21" s="588"/>
      <c r="FC21" s="588"/>
      <c r="FD21" s="588"/>
      <c r="FE21" s="588"/>
      <c r="FF21" s="588"/>
      <c r="FG21" s="588"/>
      <c r="FH21" s="588"/>
      <c r="FI21" s="588"/>
      <c r="FJ21" s="588"/>
      <c r="FK21" s="588"/>
      <c r="FL21" s="588"/>
      <c r="FM21" s="588"/>
      <c r="FN21" s="588"/>
      <c r="FO21" s="588"/>
      <c r="FP21" s="588"/>
      <c r="FQ21" s="588"/>
      <c r="FR21" s="588"/>
      <c r="FS21" s="588"/>
      <c r="FT21" s="588"/>
      <c r="FU21" s="588"/>
      <c r="FV21" s="588"/>
      <c r="FW21" s="588"/>
      <c r="FX21" s="588"/>
      <c r="FY21" s="588"/>
    </row>
    <row r="22" spans="1:571" ht="18" customHeight="1">
      <c r="A22" s="657"/>
      <c r="B22" s="657"/>
      <c r="C22" s="657"/>
      <c r="D22" s="657"/>
      <c r="E22" s="657"/>
      <c r="F22" s="657"/>
      <c r="G22" s="657"/>
      <c r="H22" s="657"/>
      <c r="I22" s="657"/>
      <c r="J22" s="657"/>
      <c r="K22" s="657"/>
      <c r="L22" s="657"/>
      <c r="M22" s="657"/>
      <c r="N22" s="657"/>
      <c r="O22" s="657"/>
      <c r="P22" s="657"/>
      <c r="Q22" s="657"/>
      <c r="R22" s="657"/>
      <c r="S22" s="657"/>
      <c r="T22" s="657"/>
      <c r="U22" s="657"/>
      <c r="V22" s="657"/>
      <c r="W22" s="657"/>
      <c r="X22" s="657"/>
      <c r="Y22" s="657"/>
      <c r="Z22" s="657"/>
      <c r="AA22" s="657"/>
      <c r="AB22" s="657"/>
      <c r="AC22" s="657"/>
      <c r="AD22" s="657"/>
      <c r="AE22" s="657"/>
      <c r="AF22" s="657"/>
      <c r="AG22" s="657"/>
      <c r="AH22" s="657"/>
      <c r="AI22" s="657"/>
      <c r="AJ22" s="657"/>
      <c r="AK22" s="657"/>
      <c r="AL22" s="657"/>
      <c r="AM22" s="657"/>
      <c r="AN22" s="657"/>
      <c r="AO22" s="657"/>
      <c r="AP22" s="657"/>
      <c r="AQ22" s="657"/>
      <c r="AR22" s="657"/>
      <c r="AS22" s="657"/>
      <c r="AT22" s="657"/>
      <c r="AU22" s="657"/>
      <c r="AV22" s="657"/>
      <c r="AW22" s="657"/>
      <c r="AX22" s="657"/>
      <c r="AY22" s="657"/>
      <c r="AZ22" s="657"/>
      <c r="BA22" s="657"/>
      <c r="BB22" s="657"/>
      <c r="BC22" s="657"/>
      <c r="BD22" s="657"/>
      <c r="BE22" s="657"/>
      <c r="BF22" s="657"/>
      <c r="BG22" s="657"/>
      <c r="BH22" s="657"/>
      <c r="FC22" s="588"/>
      <c r="FD22" s="588"/>
      <c r="FE22" s="588"/>
      <c r="FF22" s="588"/>
      <c r="FG22" s="588"/>
      <c r="FH22" s="588"/>
      <c r="FI22" s="588"/>
      <c r="FJ22" s="588"/>
      <c r="FK22" s="588"/>
      <c r="FL22" s="588"/>
      <c r="FM22" s="588"/>
      <c r="FN22" s="588"/>
      <c r="FO22" s="588"/>
      <c r="FP22" s="588"/>
      <c r="FQ22" s="588"/>
      <c r="FR22" s="588"/>
      <c r="FS22" s="588"/>
      <c r="FT22" s="588"/>
      <c r="FU22" s="588"/>
      <c r="FV22" s="588"/>
      <c r="FW22" s="588"/>
      <c r="FX22" s="588"/>
      <c r="FY22" s="588"/>
    </row>
    <row r="23" spans="1:571" ht="18" customHeight="1">
      <c r="A23" s="573"/>
      <c r="B23" s="573"/>
      <c r="C23" s="573"/>
      <c r="D23" s="573"/>
      <c r="E23" s="573"/>
      <c r="F23" s="573"/>
      <c r="G23" s="573"/>
      <c r="H23" s="573"/>
      <c r="I23" s="573"/>
      <c r="J23" s="573"/>
      <c r="K23" s="573"/>
      <c r="L23" s="573"/>
      <c r="M23" s="573"/>
      <c r="N23" s="573"/>
      <c r="O23" s="573"/>
      <c r="P23" s="573"/>
      <c r="Q23" s="573"/>
      <c r="R23" s="573"/>
      <c r="S23" s="573"/>
      <c r="T23" s="573"/>
      <c r="U23" s="573"/>
      <c r="V23" s="573"/>
      <c r="W23" s="573"/>
      <c r="X23" s="573"/>
      <c r="Y23" s="573"/>
      <c r="Z23" s="573"/>
      <c r="AA23" s="573"/>
      <c r="AB23" s="573"/>
      <c r="AC23" s="573"/>
      <c r="AD23" s="573"/>
      <c r="AE23" s="573"/>
      <c r="AF23" s="573"/>
      <c r="AG23" s="573"/>
      <c r="AH23" s="573"/>
      <c r="AI23" s="573"/>
      <c r="AJ23" s="573"/>
      <c r="AK23" s="573"/>
      <c r="AL23" s="573"/>
      <c r="AM23" s="573"/>
      <c r="AN23" s="573"/>
      <c r="AO23" s="573"/>
      <c r="AP23" s="573"/>
      <c r="AQ23" s="573"/>
      <c r="AR23" s="573"/>
      <c r="AS23" s="573"/>
      <c r="AT23" s="573"/>
      <c r="AU23" s="573"/>
      <c r="AV23" s="573"/>
      <c r="AW23" s="573"/>
      <c r="AX23" s="573"/>
      <c r="AY23" s="573"/>
      <c r="AZ23" s="573"/>
      <c r="BA23" s="573"/>
      <c r="BB23" s="573"/>
      <c r="BC23" s="573"/>
      <c r="BD23" s="573"/>
      <c r="BE23" s="573"/>
      <c r="BF23" s="573"/>
      <c r="BG23" s="573"/>
      <c r="BH23" s="573"/>
      <c r="EA23" s="588"/>
      <c r="EB23" s="588"/>
      <c r="EC23" s="588"/>
      <c r="ED23" s="588"/>
      <c r="EE23" s="588"/>
      <c r="EF23" s="588"/>
      <c r="EG23" s="588"/>
    </row>
    <row r="24" spans="1:571" s="583" customFormat="1" ht="18" customHeight="1" thickBot="1">
      <c r="A24" s="573"/>
      <c r="B24" s="619" t="s">
        <v>424</v>
      </c>
      <c r="C24" s="619"/>
      <c r="D24" s="619"/>
      <c r="E24" s="619"/>
      <c r="F24" s="619"/>
      <c r="G24" s="619"/>
      <c r="H24" s="619"/>
      <c r="I24" s="619"/>
      <c r="J24" s="619"/>
      <c r="K24" s="619"/>
      <c r="L24" s="619"/>
      <c r="M24" s="619"/>
      <c r="N24" s="619"/>
      <c r="O24" s="619"/>
      <c r="P24" s="619"/>
      <c r="Q24" s="619"/>
      <c r="R24" s="619"/>
      <c r="S24" s="619"/>
      <c r="T24" s="573"/>
      <c r="U24" s="573"/>
      <c r="V24" s="573"/>
      <c r="W24" s="573"/>
      <c r="X24" s="573"/>
      <c r="Y24" s="573"/>
      <c r="Z24" s="573"/>
      <c r="AA24" s="573"/>
      <c r="AB24" s="573"/>
      <c r="AC24" s="573"/>
      <c r="AD24" s="573"/>
      <c r="AE24" s="573"/>
      <c r="AF24" s="573"/>
      <c r="AG24" s="573"/>
      <c r="AH24" s="573"/>
      <c r="AI24" s="573"/>
      <c r="AJ24" s="573"/>
      <c r="AK24" s="573"/>
      <c r="AL24" s="573"/>
      <c r="AM24" s="573"/>
      <c r="AN24" s="573"/>
      <c r="AO24" s="573"/>
      <c r="AP24" s="573"/>
      <c r="AQ24" s="573"/>
      <c r="AR24" s="573"/>
      <c r="AS24" s="573"/>
      <c r="AT24" s="573"/>
      <c r="AU24" s="573"/>
      <c r="AV24" s="573"/>
      <c r="AW24" s="573"/>
      <c r="AX24" s="573"/>
      <c r="AY24" s="573"/>
      <c r="AZ24" s="573"/>
      <c r="BA24" s="573"/>
      <c r="BB24" s="573"/>
      <c r="BC24" s="573"/>
      <c r="BD24" s="573"/>
      <c r="BE24" s="573"/>
      <c r="BF24" s="573"/>
      <c r="BG24" s="573"/>
      <c r="BH24" s="573"/>
      <c r="BI24" s="577"/>
      <c r="BJ24" s="577"/>
      <c r="BK24" s="577"/>
      <c r="BL24" s="577"/>
      <c r="BM24" s="577"/>
      <c r="BN24" s="577"/>
      <c r="EA24" s="588"/>
      <c r="EB24" s="588"/>
      <c r="EC24" s="588"/>
      <c r="ED24" s="588"/>
      <c r="EE24" s="588"/>
      <c r="EF24" s="588"/>
      <c r="EG24" s="588"/>
      <c r="EH24" s="577"/>
      <c r="EI24" s="577"/>
      <c r="EJ24" s="577"/>
      <c r="EK24" s="577"/>
      <c r="EL24" s="577"/>
      <c r="EM24" s="577"/>
      <c r="EN24" s="577"/>
      <c r="EO24" s="577"/>
      <c r="EP24" s="577"/>
      <c r="EQ24" s="577"/>
      <c r="ER24" s="577"/>
      <c r="ES24" s="577"/>
      <c r="ET24" s="577"/>
      <c r="EU24" s="577"/>
      <c r="EV24" s="577"/>
      <c r="EW24" s="577"/>
      <c r="EX24" s="577"/>
      <c r="EY24" s="577"/>
      <c r="EZ24" s="577"/>
      <c r="FA24" s="577"/>
      <c r="FB24" s="577"/>
      <c r="FC24" s="588"/>
      <c r="FD24" s="588"/>
      <c r="FE24" s="588"/>
      <c r="FF24" s="588"/>
      <c r="FG24" s="588"/>
      <c r="FH24" s="588"/>
      <c r="FI24" s="588"/>
      <c r="FJ24" s="588"/>
      <c r="FK24" s="588"/>
      <c r="FL24" s="588"/>
      <c r="FM24" s="588"/>
      <c r="FN24" s="588"/>
      <c r="FO24" s="588"/>
      <c r="FP24" s="588"/>
      <c r="FQ24" s="588"/>
      <c r="FR24" s="588"/>
      <c r="FS24" s="588"/>
      <c r="FT24" s="588"/>
      <c r="FU24" s="588"/>
      <c r="FV24" s="588"/>
      <c r="FW24" s="588"/>
      <c r="FX24" s="588"/>
      <c r="FY24" s="588"/>
      <c r="FZ24" s="588"/>
      <c r="GA24" s="588"/>
      <c r="GB24" s="588"/>
      <c r="GC24" s="588"/>
      <c r="GD24" s="588"/>
      <c r="GE24" s="588"/>
      <c r="GF24" s="588"/>
      <c r="GG24" s="588"/>
      <c r="GH24" s="577"/>
      <c r="GI24" s="577"/>
      <c r="GJ24" s="577"/>
      <c r="GK24" s="577"/>
      <c r="GL24" s="577"/>
      <c r="GM24" s="577"/>
      <c r="GN24" s="577"/>
      <c r="GO24" s="577"/>
      <c r="GP24" s="577"/>
      <c r="GQ24" s="577"/>
      <c r="GR24" s="577"/>
      <c r="GS24" s="577"/>
      <c r="GT24" s="577"/>
      <c r="GU24" s="577"/>
      <c r="GV24" s="577"/>
      <c r="GW24" s="577"/>
      <c r="GX24" s="577"/>
      <c r="GY24" s="577"/>
      <c r="GZ24" s="577"/>
      <c r="HA24" s="577"/>
      <c r="HB24" s="577"/>
      <c r="HC24" s="577"/>
      <c r="HD24" s="577"/>
      <c r="HE24" s="577"/>
      <c r="HF24" s="577"/>
      <c r="HG24" s="577"/>
      <c r="HH24" s="577"/>
      <c r="HI24" s="577"/>
      <c r="HJ24" s="577"/>
      <c r="HK24" s="577"/>
      <c r="HL24" s="577"/>
      <c r="HM24" s="577"/>
      <c r="HN24" s="577"/>
      <c r="HO24" s="577"/>
      <c r="HP24" s="577"/>
      <c r="HQ24" s="577"/>
      <c r="HR24" s="577"/>
      <c r="HS24" s="577"/>
      <c r="HT24" s="577"/>
      <c r="HU24" s="577"/>
      <c r="HV24" s="577"/>
      <c r="HW24" s="577"/>
      <c r="HX24" s="577"/>
      <c r="HY24" s="577"/>
      <c r="HZ24" s="577"/>
      <c r="IA24" s="577"/>
      <c r="IB24" s="577"/>
      <c r="IC24" s="577"/>
      <c r="ID24" s="577"/>
      <c r="IE24" s="577"/>
      <c r="IF24" s="577"/>
      <c r="IG24" s="577"/>
      <c r="IH24" s="577"/>
      <c r="II24" s="577"/>
      <c r="IJ24" s="577"/>
      <c r="IK24" s="577"/>
      <c r="IL24" s="577"/>
      <c r="IM24" s="577"/>
      <c r="IN24" s="577"/>
      <c r="IO24" s="577"/>
      <c r="IP24" s="577"/>
      <c r="IQ24" s="577"/>
      <c r="IR24" s="577"/>
      <c r="IS24" s="577"/>
      <c r="IT24" s="577"/>
      <c r="IU24" s="577"/>
      <c r="IV24" s="577"/>
      <c r="IW24" s="577"/>
      <c r="IX24" s="577"/>
      <c r="IY24" s="577"/>
      <c r="IZ24" s="577"/>
      <c r="JA24" s="577"/>
      <c r="JB24" s="577"/>
      <c r="JC24" s="577"/>
      <c r="JD24" s="577"/>
      <c r="JE24" s="577"/>
      <c r="JF24" s="577"/>
      <c r="JG24" s="577"/>
      <c r="JH24" s="577"/>
      <c r="JI24" s="577"/>
      <c r="JJ24" s="577"/>
      <c r="JK24" s="577"/>
      <c r="JL24" s="577"/>
      <c r="JM24" s="577"/>
      <c r="JN24" s="577"/>
      <c r="JO24" s="577"/>
      <c r="JP24" s="577"/>
      <c r="JQ24" s="577"/>
      <c r="JR24" s="577"/>
      <c r="JS24" s="577"/>
      <c r="JT24" s="577"/>
      <c r="JU24" s="577"/>
      <c r="JV24" s="577"/>
      <c r="JW24" s="577"/>
      <c r="JX24" s="577"/>
      <c r="JY24" s="577"/>
      <c r="JZ24" s="577"/>
      <c r="KA24" s="577"/>
      <c r="KB24" s="577"/>
      <c r="KC24" s="577"/>
      <c r="KD24" s="577"/>
      <c r="KE24" s="577"/>
      <c r="KF24" s="577"/>
      <c r="KG24" s="577"/>
      <c r="KH24" s="577"/>
      <c r="KI24" s="577"/>
      <c r="KJ24" s="577"/>
      <c r="KK24" s="577"/>
      <c r="KL24" s="577"/>
      <c r="KM24" s="577"/>
      <c r="KN24" s="577"/>
      <c r="KO24" s="577"/>
      <c r="KP24" s="577"/>
      <c r="KQ24" s="577"/>
      <c r="KR24" s="577"/>
      <c r="KS24" s="577"/>
      <c r="KT24" s="577"/>
      <c r="KU24" s="577"/>
      <c r="KV24" s="577"/>
      <c r="KW24" s="577"/>
      <c r="KX24" s="577"/>
      <c r="KY24" s="577"/>
      <c r="KZ24" s="577"/>
      <c r="LA24" s="577"/>
      <c r="LB24" s="577"/>
      <c r="LC24" s="577"/>
      <c r="LD24" s="577"/>
      <c r="LE24" s="577"/>
      <c r="LF24" s="577"/>
      <c r="LG24" s="577"/>
      <c r="LH24" s="577"/>
      <c r="LI24" s="577"/>
      <c r="LJ24" s="577"/>
      <c r="LK24" s="577"/>
      <c r="LL24" s="577"/>
      <c r="LM24" s="577"/>
      <c r="LN24" s="577"/>
      <c r="LO24" s="577"/>
      <c r="LP24" s="577"/>
      <c r="LQ24" s="577"/>
      <c r="LR24" s="577"/>
      <c r="LS24" s="577"/>
      <c r="LT24" s="577"/>
      <c r="LU24" s="577"/>
      <c r="LV24" s="577"/>
      <c r="LW24" s="577"/>
      <c r="LX24" s="577"/>
      <c r="LY24" s="577"/>
      <c r="LZ24" s="577"/>
      <c r="MA24" s="577"/>
      <c r="MB24" s="577"/>
      <c r="MC24" s="577"/>
      <c r="MD24" s="577"/>
      <c r="ME24" s="577"/>
      <c r="MF24" s="577"/>
      <c r="MG24" s="577"/>
      <c r="MH24" s="577"/>
      <c r="MI24" s="577"/>
      <c r="MJ24" s="577"/>
      <c r="MK24" s="577"/>
      <c r="ML24" s="577"/>
      <c r="MM24" s="577"/>
      <c r="MN24" s="577"/>
      <c r="MO24" s="577"/>
      <c r="MP24" s="577"/>
      <c r="MQ24" s="577"/>
      <c r="MR24" s="577"/>
      <c r="MS24" s="577"/>
      <c r="MT24" s="577"/>
      <c r="MU24" s="577"/>
      <c r="MV24" s="577"/>
      <c r="MW24" s="577"/>
      <c r="MX24" s="577"/>
      <c r="MY24" s="577"/>
      <c r="MZ24" s="577"/>
      <c r="NA24" s="577"/>
      <c r="NB24" s="577"/>
      <c r="NC24" s="577"/>
      <c r="ND24" s="577"/>
      <c r="NE24" s="577"/>
      <c r="NF24" s="577"/>
      <c r="NG24" s="577"/>
      <c r="NH24" s="577"/>
      <c r="NI24" s="577"/>
      <c r="NJ24" s="577"/>
      <c r="NK24" s="577"/>
      <c r="NL24" s="577"/>
      <c r="NM24" s="577"/>
      <c r="NN24" s="577"/>
      <c r="NO24" s="577"/>
      <c r="NP24" s="577"/>
      <c r="NQ24" s="577"/>
      <c r="NR24" s="577"/>
      <c r="NS24" s="577"/>
      <c r="NT24" s="577"/>
      <c r="NU24" s="577"/>
      <c r="NV24" s="577"/>
      <c r="NW24" s="577"/>
      <c r="NX24" s="577"/>
      <c r="NY24" s="577"/>
      <c r="NZ24" s="577"/>
      <c r="OA24" s="577"/>
      <c r="OB24" s="577"/>
      <c r="OC24" s="577"/>
      <c r="OD24" s="577"/>
      <c r="OE24" s="577"/>
      <c r="OF24" s="577"/>
      <c r="OG24" s="577"/>
      <c r="OH24" s="577"/>
      <c r="OI24" s="577"/>
      <c r="OJ24" s="577"/>
      <c r="OK24" s="577"/>
      <c r="OL24" s="577"/>
      <c r="OM24" s="577"/>
      <c r="ON24" s="577"/>
      <c r="OO24" s="577"/>
      <c r="OP24" s="577"/>
      <c r="OQ24" s="577"/>
      <c r="OR24" s="577"/>
      <c r="OS24" s="577"/>
      <c r="OT24" s="577"/>
      <c r="OU24" s="577"/>
      <c r="OV24" s="577"/>
      <c r="OW24" s="577"/>
      <c r="OX24" s="577"/>
      <c r="OY24" s="577"/>
      <c r="OZ24" s="577"/>
      <c r="PA24" s="577"/>
      <c r="PB24" s="577"/>
      <c r="PC24" s="577"/>
      <c r="PD24" s="577"/>
      <c r="PE24" s="577"/>
      <c r="PF24" s="577"/>
      <c r="PG24" s="577"/>
      <c r="PH24" s="577"/>
      <c r="PI24" s="577"/>
      <c r="PJ24" s="577"/>
      <c r="PK24" s="577"/>
      <c r="PL24" s="577"/>
      <c r="PM24" s="577"/>
      <c r="PN24" s="577"/>
      <c r="PO24" s="577"/>
      <c r="PP24" s="577"/>
      <c r="PQ24" s="577"/>
      <c r="PR24" s="577"/>
      <c r="PS24" s="577"/>
      <c r="PT24" s="577"/>
      <c r="PU24" s="577"/>
      <c r="PV24" s="577"/>
    </row>
    <row r="25" spans="1:571" s="588" customFormat="1" ht="20.25" customHeight="1">
      <c r="A25" s="573"/>
      <c r="B25" s="573"/>
      <c r="C25" s="573"/>
      <c r="D25" s="645" t="s">
        <v>425</v>
      </c>
      <c r="E25" s="646"/>
      <c r="F25" s="647"/>
      <c r="G25" s="621" t="s">
        <v>7</v>
      </c>
      <c r="H25" s="622"/>
      <c r="I25" s="622"/>
      <c r="J25" s="622"/>
      <c r="K25" s="622"/>
      <c r="L25" s="622"/>
      <c r="M25" s="622"/>
      <c r="N25" s="622"/>
      <c r="O25" s="622"/>
      <c r="P25" s="622"/>
      <c r="Q25" s="622"/>
      <c r="R25" s="623"/>
      <c r="S25" s="589"/>
      <c r="T25" s="624" t="s">
        <v>370</v>
      </c>
      <c r="U25" s="624"/>
      <c r="V25" s="624"/>
      <c r="W25" s="624"/>
      <c r="X25" s="624"/>
      <c r="Y25" s="624"/>
      <c r="Z25" s="624"/>
      <c r="AA25" s="624"/>
      <c r="AB25" s="624"/>
      <c r="AC25" s="624"/>
      <c r="AD25" s="624"/>
      <c r="AE25" s="624"/>
      <c r="AF25" s="624"/>
      <c r="AG25" s="624"/>
      <c r="AH25" s="624"/>
      <c r="AI25" s="624"/>
      <c r="AJ25" s="624"/>
      <c r="AK25" s="624"/>
      <c r="AL25" s="624"/>
      <c r="AM25" s="624"/>
      <c r="AN25" s="624"/>
      <c r="AO25" s="624"/>
      <c r="AP25" s="624"/>
      <c r="AQ25" s="624"/>
      <c r="AR25" s="624"/>
      <c r="AS25" s="624"/>
      <c r="AT25" s="624"/>
      <c r="AU25" s="624"/>
      <c r="AV25" s="624"/>
      <c r="AW25" s="624"/>
      <c r="AX25" s="624"/>
      <c r="AY25" s="624"/>
      <c r="AZ25" s="624"/>
      <c r="BA25" s="624"/>
      <c r="BB25" s="624"/>
      <c r="BC25" s="624"/>
      <c r="BD25" s="624"/>
      <c r="BE25" s="624"/>
      <c r="BF25" s="624"/>
      <c r="BG25" s="625"/>
      <c r="BH25" s="573"/>
      <c r="BO25" s="583"/>
      <c r="BP25" s="583"/>
      <c r="BQ25" s="583"/>
      <c r="BR25" s="583"/>
      <c r="BS25" s="583"/>
      <c r="BT25" s="583"/>
      <c r="BU25" s="583"/>
      <c r="BV25" s="583"/>
      <c r="BW25" s="583"/>
      <c r="BX25" s="583"/>
      <c r="BY25" s="583"/>
      <c r="BZ25" s="583"/>
      <c r="CA25" s="583"/>
      <c r="CB25" s="583"/>
      <c r="CC25" s="583"/>
      <c r="CD25" s="583"/>
      <c r="CE25" s="583"/>
      <c r="CF25" s="583"/>
      <c r="CG25" s="583"/>
      <c r="CH25" s="583"/>
      <c r="CI25" s="583"/>
      <c r="CJ25" s="583"/>
      <c r="CK25" s="583"/>
      <c r="CL25" s="583"/>
      <c r="CM25" s="583"/>
      <c r="CN25" s="583"/>
      <c r="CO25" s="583"/>
      <c r="CP25" s="583"/>
      <c r="EA25" s="583"/>
      <c r="EB25" s="583"/>
      <c r="EC25" s="583"/>
      <c r="ED25" s="583"/>
      <c r="EE25" s="583"/>
      <c r="EF25" s="583"/>
      <c r="EG25" s="577"/>
      <c r="EH25" s="577"/>
      <c r="EI25" s="577"/>
      <c r="EJ25" s="577"/>
      <c r="EK25" s="577"/>
      <c r="EL25" s="577"/>
      <c r="EM25" s="577"/>
      <c r="EN25" s="577"/>
      <c r="EO25" s="577"/>
      <c r="EP25" s="577"/>
      <c r="EQ25" s="577"/>
      <c r="ER25" s="577"/>
      <c r="ES25" s="577"/>
      <c r="ET25" s="577"/>
      <c r="EU25" s="577"/>
      <c r="EV25" s="577"/>
      <c r="EW25" s="577"/>
      <c r="EX25" s="577"/>
      <c r="EY25" s="577"/>
      <c r="EZ25" s="577"/>
      <c r="FA25" s="577"/>
      <c r="FB25" s="577"/>
      <c r="FZ25" s="577"/>
      <c r="GA25" s="577"/>
      <c r="GB25" s="577"/>
      <c r="GC25" s="577"/>
      <c r="GD25" s="577"/>
      <c r="GE25" s="577"/>
      <c r="GF25" s="577"/>
      <c r="GG25" s="577"/>
    </row>
    <row r="26" spans="1:571" s="583" customFormat="1" ht="20.25" customHeight="1">
      <c r="A26" s="573"/>
      <c r="B26" s="573"/>
      <c r="C26" s="573"/>
      <c r="D26" s="648"/>
      <c r="E26" s="649"/>
      <c r="F26" s="650"/>
      <c r="G26" s="631" t="s">
        <v>426</v>
      </c>
      <c r="H26" s="632"/>
      <c r="I26" s="632"/>
      <c r="J26" s="632"/>
      <c r="K26" s="632"/>
      <c r="L26" s="632"/>
      <c r="M26" s="632"/>
      <c r="N26" s="632"/>
      <c r="O26" s="632"/>
      <c r="P26" s="632"/>
      <c r="Q26" s="632"/>
      <c r="R26" s="633"/>
      <c r="S26" s="590"/>
      <c r="T26" s="634" t="s">
        <v>370</v>
      </c>
      <c r="U26" s="634"/>
      <c r="V26" s="634"/>
      <c r="W26" s="634"/>
      <c r="X26" s="634"/>
      <c r="Y26" s="634"/>
      <c r="Z26" s="634"/>
      <c r="AA26" s="634"/>
      <c r="AB26" s="634"/>
      <c r="AC26" s="634"/>
      <c r="AD26" s="634"/>
      <c r="AE26" s="634"/>
      <c r="AF26" s="634"/>
      <c r="AG26" s="634"/>
      <c r="AH26" s="634"/>
      <c r="AI26" s="634"/>
      <c r="AJ26" s="634"/>
      <c r="AK26" s="634"/>
      <c r="AL26" s="634"/>
      <c r="AM26" s="634"/>
      <c r="AN26" s="634"/>
      <c r="AO26" s="634"/>
      <c r="AP26" s="634"/>
      <c r="AQ26" s="634"/>
      <c r="AR26" s="634"/>
      <c r="AS26" s="634"/>
      <c r="AT26" s="634"/>
      <c r="AU26" s="634"/>
      <c r="AV26" s="634"/>
      <c r="AW26" s="634"/>
      <c r="AX26" s="634"/>
      <c r="AY26" s="634"/>
      <c r="AZ26" s="634"/>
      <c r="BA26" s="634"/>
      <c r="BB26" s="634"/>
      <c r="BC26" s="634"/>
      <c r="BD26" s="634"/>
      <c r="BE26" s="634"/>
      <c r="BF26" s="634"/>
      <c r="BG26" s="635"/>
      <c r="BH26" s="573"/>
      <c r="BI26" s="577"/>
      <c r="BJ26" s="577"/>
      <c r="BK26" s="577"/>
      <c r="BL26" s="577"/>
      <c r="BM26" s="577"/>
      <c r="BN26" s="577"/>
      <c r="EG26" s="577"/>
      <c r="EH26" s="577"/>
      <c r="EI26" s="577"/>
      <c r="EJ26" s="577"/>
      <c r="EK26" s="577"/>
      <c r="EL26" s="577"/>
      <c r="EM26" s="577"/>
      <c r="EN26" s="577"/>
      <c r="EO26" s="577"/>
      <c r="EP26" s="577"/>
      <c r="EQ26" s="577"/>
      <c r="ER26" s="577"/>
      <c r="ES26" s="577"/>
      <c r="ET26" s="577"/>
      <c r="EU26" s="577"/>
      <c r="EV26" s="577"/>
      <c r="EW26" s="577"/>
      <c r="EX26" s="577"/>
      <c r="EY26" s="577"/>
      <c r="EZ26" s="577"/>
      <c r="FA26" s="577"/>
      <c r="FB26" s="577"/>
      <c r="FC26" s="577"/>
      <c r="FD26" s="577"/>
      <c r="FE26" s="577"/>
      <c r="FF26" s="577"/>
      <c r="FG26" s="577"/>
      <c r="FH26" s="577"/>
      <c r="FI26" s="577"/>
      <c r="FJ26" s="577"/>
      <c r="FK26" s="577"/>
      <c r="FL26" s="577"/>
      <c r="FM26" s="577"/>
      <c r="FN26" s="577"/>
      <c r="FO26" s="577"/>
      <c r="FP26" s="577"/>
      <c r="FQ26" s="577"/>
      <c r="FR26" s="577"/>
      <c r="FS26" s="577"/>
      <c r="FT26" s="577"/>
      <c r="FU26" s="577"/>
      <c r="FV26" s="577"/>
      <c r="FW26" s="577"/>
      <c r="FX26" s="577"/>
      <c r="FY26" s="577"/>
      <c r="FZ26" s="588"/>
      <c r="GA26" s="588"/>
      <c r="GB26" s="588"/>
      <c r="GC26" s="588"/>
      <c r="GD26" s="588"/>
      <c r="GE26" s="588"/>
      <c r="GF26" s="588"/>
      <c r="GG26" s="588"/>
      <c r="GH26" s="588"/>
      <c r="GI26" s="588"/>
      <c r="GJ26" s="588"/>
      <c r="GK26" s="588"/>
      <c r="GL26" s="588"/>
      <c r="GM26" s="588"/>
      <c r="GN26" s="588"/>
      <c r="GO26" s="588"/>
      <c r="GP26" s="588"/>
      <c r="GQ26" s="588"/>
      <c r="GR26" s="588"/>
      <c r="GS26" s="588"/>
      <c r="GT26" s="588"/>
      <c r="GU26" s="588"/>
      <c r="GV26" s="588"/>
      <c r="GW26" s="577"/>
      <c r="GX26" s="577"/>
      <c r="GY26" s="577"/>
      <c r="GZ26" s="577"/>
      <c r="HA26" s="577"/>
      <c r="HB26" s="577"/>
      <c r="HC26" s="577"/>
      <c r="HD26" s="577"/>
      <c r="HE26" s="577"/>
      <c r="HF26" s="577"/>
      <c r="HG26" s="577"/>
      <c r="HH26" s="577"/>
      <c r="HI26" s="577"/>
      <c r="HJ26" s="577"/>
      <c r="HK26" s="577"/>
      <c r="HL26" s="577"/>
      <c r="HM26" s="577"/>
      <c r="HN26" s="577"/>
      <c r="HO26" s="577"/>
      <c r="HP26" s="577"/>
      <c r="HQ26" s="577"/>
      <c r="HR26" s="577"/>
      <c r="HS26" s="577"/>
      <c r="HT26" s="577"/>
      <c r="HU26" s="577"/>
      <c r="HV26" s="577"/>
      <c r="HW26" s="577"/>
      <c r="HX26" s="577"/>
      <c r="HY26" s="577"/>
      <c r="HZ26" s="577"/>
      <c r="IA26" s="577"/>
      <c r="IB26" s="577"/>
      <c r="IC26" s="577"/>
      <c r="ID26" s="577"/>
      <c r="IE26" s="577"/>
      <c r="IF26" s="577"/>
      <c r="IG26" s="577"/>
      <c r="IH26" s="577"/>
      <c r="II26" s="577"/>
      <c r="IJ26" s="577"/>
      <c r="IK26" s="577"/>
      <c r="IL26" s="577"/>
      <c r="IM26" s="577"/>
      <c r="IN26" s="577"/>
      <c r="IO26" s="577"/>
      <c r="IP26" s="577"/>
      <c r="IQ26" s="577"/>
      <c r="IR26" s="577"/>
      <c r="IS26" s="577"/>
      <c r="IT26" s="577"/>
      <c r="IU26" s="577"/>
      <c r="IV26" s="577"/>
      <c r="IW26" s="577"/>
      <c r="IX26" s="577"/>
      <c r="IY26" s="577"/>
      <c r="IZ26" s="577"/>
      <c r="JA26" s="577"/>
      <c r="JB26" s="577"/>
      <c r="JC26" s="577"/>
      <c r="JD26" s="577"/>
      <c r="JE26" s="577"/>
      <c r="JF26" s="577"/>
      <c r="JG26" s="577"/>
      <c r="JH26" s="577"/>
      <c r="JI26" s="577"/>
      <c r="JJ26" s="577"/>
      <c r="JK26" s="577"/>
      <c r="JL26" s="577"/>
      <c r="JM26" s="577"/>
      <c r="JN26" s="577"/>
      <c r="JO26" s="577"/>
      <c r="JP26" s="577"/>
      <c r="JQ26" s="577"/>
      <c r="JR26" s="577"/>
      <c r="JS26" s="577"/>
      <c r="JT26" s="577"/>
      <c r="JU26" s="577"/>
      <c r="JV26" s="577"/>
      <c r="JW26" s="577"/>
      <c r="JX26" s="577"/>
      <c r="JY26" s="577"/>
      <c r="JZ26" s="577"/>
      <c r="KA26" s="577"/>
      <c r="KB26" s="577"/>
      <c r="KC26" s="577"/>
      <c r="KD26" s="577"/>
      <c r="KE26" s="577"/>
      <c r="KF26" s="577"/>
      <c r="KG26" s="577"/>
      <c r="KH26" s="577"/>
      <c r="KI26" s="577"/>
      <c r="KJ26" s="577"/>
      <c r="KK26" s="577"/>
      <c r="KL26" s="577"/>
      <c r="KM26" s="577"/>
      <c r="KN26" s="577"/>
      <c r="KO26" s="577"/>
      <c r="KP26" s="577"/>
      <c r="KQ26" s="577"/>
      <c r="KR26" s="577"/>
      <c r="KS26" s="577"/>
      <c r="KT26" s="577"/>
      <c r="KU26" s="577"/>
      <c r="KV26" s="577"/>
      <c r="KW26" s="577"/>
      <c r="KX26" s="577"/>
      <c r="KY26" s="577"/>
      <c r="KZ26" s="577"/>
      <c r="LA26" s="577"/>
      <c r="LB26" s="577"/>
      <c r="LC26" s="577"/>
      <c r="LD26" s="577"/>
      <c r="LE26" s="577"/>
      <c r="LF26" s="577"/>
      <c r="LG26" s="577"/>
      <c r="LH26" s="577"/>
      <c r="LI26" s="577"/>
      <c r="LJ26" s="577"/>
      <c r="LK26" s="577"/>
      <c r="LL26" s="577"/>
      <c r="LM26" s="577"/>
      <c r="LN26" s="577"/>
      <c r="LO26" s="577"/>
      <c r="LP26" s="577"/>
      <c r="LQ26" s="577"/>
      <c r="LR26" s="577"/>
      <c r="LS26" s="577"/>
      <c r="LT26" s="577"/>
      <c r="LU26" s="577"/>
      <c r="LV26" s="577"/>
      <c r="LW26" s="577"/>
      <c r="LX26" s="577"/>
      <c r="LY26" s="577"/>
      <c r="LZ26" s="577"/>
      <c r="MA26" s="577"/>
      <c r="MB26" s="577"/>
      <c r="MC26" s="577"/>
      <c r="MD26" s="577"/>
      <c r="ME26" s="577"/>
      <c r="MF26" s="577"/>
      <c r="MG26" s="577"/>
      <c r="MH26" s="577"/>
      <c r="MI26" s="577"/>
      <c r="MJ26" s="577"/>
      <c r="MK26" s="577"/>
      <c r="ML26" s="577"/>
      <c r="MM26" s="577"/>
      <c r="MN26" s="577"/>
      <c r="MO26" s="577"/>
      <c r="MP26" s="577"/>
      <c r="MQ26" s="577"/>
      <c r="MR26" s="577"/>
      <c r="MS26" s="577"/>
      <c r="MT26" s="577"/>
      <c r="MU26" s="577"/>
      <c r="MV26" s="577"/>
      <c r="MW26" s="577"/>
      <c r="MX26" s="577"/>
      <c r="MY26" s="577"/>
      <c r="MZ26" s="577"/>
      <c r="NA26" s="577"/>
      <c r="NB26" s="577"/>
      <c r="NC26" s="577"/>
      <c r="ND26" s="577"/>
      <c r="NE26" s="577"/>
      <c r="NF26" s="577"/>
      <c r="NG26" s="577"/>
      <c r="NH26" s="577"/>
      <c r="NI26" s="577"/>
      <c r="NJ26" s="577"/>
      <c r="NK26" s="577"/>
      <c r="NL26" s="577"/>
      <c r="NM26" s="577"/>
      <c r="NN26" s="577"/>
      <c r="NO26" s="577"/>
      <c r="NP26" s="577"/>
      <c r="NQ26" s="577"/>
      <c r="NR26" s="577"/>
      <c r="NS26" s="577"/>
      <c r="NT26" s="577"/>
      <c r="NU26" s="577"/>
      <c r="NV26" s="577"/>
      <c r="NW26" s="577"/>
      <c r="NX26" s="577"/>
      <c r="NY26" s="577"/>
      <c r="NZ26" s="577"/>
      <c r="OA26" s="577"/>
      <c r="OB26" s="577"/>
      <c r="OC26" s="577"/>
      <c r="OD26" s="577"/>
      <c r="OE26" s="577"/>
      <c r="OF26" s="577"/>
      <c r="OG26" s="577"/>
      <c r="OH26" s="577"/>
      <c r="OI26" s="577"/>
      <c r="OJ26" s="577"/>
      <c r="OK26" s="577"/>
      <c r="OL26" s="577"/>
      <c r="OM26" s="577"/>
      <c r="ON26" s="577"/>
      <c r="OO26" s="577"/>
      <c r="OP26" s="577"/>
      <c r="OQ26" s="577"/>
      <c r="OR26" s="577"/>
      <c r="OS26" s="577"/>
      <c r="OT26" s="577"/>
      <c r="OU26" s="577"/>
      <c r="OV26" s="577"/>
      <c r="OW26" s="577"/>
      <c r="OX26" s="577"/>
      <c r="OY26" s="577"/>
      <c r="OZ26" s="577"/>
      <c r="PA26" s="577"/>
      <c r="PB26" s="577"/>
      <c r="PC26" s="577"/>
      <c r="PD26" s="577"/>
      <c r="PE26" s="577"/>
      <c r="PF26" s="577"/>
      <c r="PG26" s="577"/>
      <c r="PH26" s="577"/>
      <c r="PI26" s="577"/>
      <c r="PJ26" s="577"/>
      <c r="PK26" s="577"/>
      <c r="PL26" s="577"/>
      <c r="PM26" s="577"/>
      <c r="PN26" s="577"/>
      <c r="PO26" s="577"/>
      <c r="PP26" s="577"/>
      <c r="PQ26" s="577"/>
      <c r="PR26" s="577"/>
      <c r="PS26" s="577"/>
      <c r="PT26" s="577"/>
      <c r="PU26" s="577"/>
      <c r="PV26" s="577"/>
      <c r="PW26" s="577"/>
      <c r="PX26" s="577"/>
      <c r="PY26" s="577"/>
      <c r="PZ26" s="577"/>
      <c r="QA26" s="577"/>
      <c r="QB26" s="577"/>
      <c r="QC26" s="577"/>
      <c r="QD26" s="577"/>
      <c r="QE26" s="577"/>
      <c r="QF26" s="577"/>
      <c r="QG26" s="577"/>
      <c r="QH26" s="577"/>
      <c r="QI26" s="577"/>
      <c r="QJ26" s="577"/>
      <c r="QK26" s="577"/>
      <c r="QL26" s="577"/>
      <c r="QM26" s="577"/>
      <c r="QN26" s="577"/>
      <c r="QO26" s="577"/>
      <c r="QP26" s="577"/>
      <c r="QQ26" s="577"/>
      <c r="QR26" s="577"/>
      <c r="QS26" s="577"/>
      <c r="QT26" s="577"/>
      <c r="QU26" s="577"/>
      <c r="QV26" s="577"/>
      <c r="QW26" s="577"/>
      <c r="QX26" s="577"/>
      <c r="QY26" s="577"/>
      <c r="QZ26" s="577"/>
      <c r="RA26" s="577"/>
      <c r="RB26" s="577"/>
      <c r="RC26" s="577"/>
      <c r="RD26" s="577"/>
      <c r="RE26" s="577"/>
      <c r="RF26" s="577"/>
      <c r="RG26" s="577"/>
      <c r="RH26" s="577"/>
      <c r="RI26" s="577"/>
      <c r="RJ26" s="577"/>
      <c r="RK26" s="577"/>
      <c r="RL26" s="577"/>
      <c r="RM26" s="577"/>
      <c r="RN26" s="577"/>
      <c r="RO26" s="577"/>
      <c r="RP26" s="577"/>
      <c r="RQ26" s="577"/>
      <c r="RR26" s="577"/>
      <c r="RS26" s="577"/>
      <c r="RT26" s="577"/>
      <c r="RU26" s="577"/>
      <c r="RV26" s="577"/>
      <c r="RW26" s="577"/>
      <c r="RX26" s="577"/>
      <c r="RY26" s="577"/>
      <c r="RZ26" s="577"/>
      <c r="SA26" s="577"/>
      <c r="SB26" s="577"/>
      <c r="SC26" s="577"/>
      <c r="SD26" s="577"/>
      <c r="SE26" s="577"/>
      <c r="SF26" s="577"/>
      <c r="SG26" s="577"/>
      <c r="SH26" s="577"/>
      <c r="SI26" s="577"/>
      <c r="SJ26" s="577"/>
      <c r="SK26" s="577"/>
      <c r="SL26" s="577"/>
      <c r="SM26" s="577"/>
      <c r="SN26" s="577"/>
      <c r="SO26" s="577"/>
      <c r="SP26" s="577"/>
      <c r="SQ26" s="577"/>
      <c r="SR26" s="577"/>
      <c r="SS26" s="577"/>
      <c r="ST26" s="577"/>
      <c r="SU26" s="577"/>
      <c r="SV26" s="577"/>
      <c r="SW26" s="577"/>
      <c r="SX26" s="577"/>
      <c r="SY26" s="577"/>
      <c r="SZ26" s="577"/>
      <c r="TA26" s="577"/>
      <c r="TB26" s="577"/>
      <c r="TC26" s="577"/>
      <c r="TD26" s="577"/>
      <c r="TE26" s="577"/>
      <c r="TF26" s="577"/>
      <c r="TG26" s="577"/>
      <c r="TH26" s="577"/>
      <c r="TI26" s="577"/>
      <c r="TJ26" s="577"/>
      <c r="TK26" s="577"/>
      <c r="TL26" s="577"/>
      <c r="TM26" s="577"/>
      <c r="TN26" s="577"/>
      <c r="TO26" s="577"/>
      <c r="TP26" s="577"/>
      <c r="TQ26" s="577"/>
      <c r="TR26" s="577"/>
      <c r="TS26" s="577"/>
      <c r="TT26" s="577"/>
      <c r="TU26" s="577"/>
      <c r="TV26" s="577"/>
      <c r="TW26" s="577"/>
      <c r="TX26" s="577"/>
      <c r="TY26" s="577"/>
      <c r="TZ26" s="577"/>
      <c r="UA26" s="577"/>
      <c r="UB26" s="577"/>
      <c r="UC26" s="577"/>
      <c r="UD26" s="577"/>
      <c r="UE26" s="577"/>
      <c r="UF26" s="577"/>
      <c r="UG26" s="577"/>
      <c r="UH26" s="577"/>
      <c r="UI26" s="577"/>
      <c r="UJ26" s="577"/>
      <c r="UK26" s="577"/>
      <c r="UL26" s="577"/>
      <c r="UM26" s="577"/>
      <c r="UN26" s="577"/>
      <c r="UO26" s="577"/>
      <c r="UP26" s="577"/>
      <c r="UQ26" s="577"/>
      <c r="UR26" s="577"/>
      <c r="US26" s="577"/>
      <c r="UT26" s="577"/>
      <c r="UU26" s="577"/>
      <c r="UV26" s="577"/>
      <c r="UW26" s="577"/>
      <c r="UX26" s="577"/>
      <c r="UY26" s="577"/>
    </row>
    <row r="27" spans="1:571" s="588" customFormat="1" ht="20.25" customHeight="1" thickBot="1">
      <c r="A27" s="573"/>
      <c r="B27" s="573"/>
      <c r="C27" s="573"/>
      <c r="D27" s="651"/>
      <c r="E27" s="652"/>
      <c r="F27" s="653"/>
      <c r="G27" s="626" t="s">
        <v>85</v>
      </c>
      <c r="H27" s="627"/>
      <c r="I27" s="627"/>
      <c r="J27" s="627"/>
      <c r="K27" s="627"/>
      <c r="L27" s="627"/>
      <c r="M27" s="627"/>
      <c r="N27" s="627"/>
      <c r="O27" s="627"/>
      <c r="P27" s="627"/>
      <c r="Q27" s="627"/>
      <c r="R27" s="628"/>
      <c r="S27" s="591"/>
      <c r="T27" s="629" t="s">
        <v>370</v>
      </c>
      <c r="U27" s="629"/>
      <c r="V27" s="629"/>
      <c r="W27" s="629"/>
      <c r="X27" s="629"/>
      <c r="Y27" s="629"/>
      <c r="Z27" s="629"/>
      <c r="AA27" s="629"/>
      <c r="AB27" s="629"/>
      <c r="AC27" s="629"/>
      <c r="AD27" s="629"/>
      <c r="AE27" s="629"/>
      <c r="AF27" s="629"/>
      <c r="AG27" s="629"/>
      <c r="AH27" s="629"/>
      <c r="AI27" s="629"/>
      <c r="AJ27" s="629"/>
      <c r="AK27" s="629"/>
      <c r="AL27" s="629"/>
      <c r="AM27" s="629"/>
      <c r="AN27" s="629"/>
      <c r="AO27" s="629"/>
      <c r="AP27" s="629"/>
      <c r="AQ27" s="629"/>
      <c r="AR27" s="629"/>
      <c r="AS27" s="629"/>
      <c r="AT27" s="629"/>
      <c r="AU27" s="629"/>
      <c r="AV27" s="629"/>
      <c r="AW27" s="629"/>
      <c r="AX27" s="629"/>
      <c r="AY27" s="629"/>
      <c r="AZ27" s="629"/>
      <c r="BA27" s="629"/>
      <c r="BB27" s="629"/>
      <c r="BC27" s="629"/>
      <c r="BD27" s="629"/>
      <c r="BE27" s="629"/>
      <c r="BF27" s="629"/>
      <c r="BG27" s="630"/>
      <c r="BH27" s="573"/>
      <c r="BO27" s="583"/>
      <c r="BP27" s="583"/>
      <c r="BQ27" s="583"/>
      <c r="BR27" s="583"/>
      <c r="BS27" s="583"/>
      <c r="BT27" s="583"/>
      <c r="BU27" s="583"/>
      <c r="BV27" s="583"/>
      <c r="BW27" s="583"/>
      <c r="BX27" s="583"/>
      <c r="BY27" s="583"/>
      <c r="BZ27" s="583"/>
      <c r="CA27" s="583"/>
      <c r="CB27" s="583"/>
      <c r="CC27" s="583"/>
      <c r="CD27" s="583"/>
      <c r="CE27" s="583"/>
      <c r="CF27" s="583"/>
      <c r="CG27" s="583"/>
      <c r="CH27" s="583"/>
      <c r="CI27" s="583"/>
      <c r="CJ27" s="583"/>
      <c r="CK27" s="583"/>
      <c r="CL27" s="583"/>
      <c r="CM27" s="583"/>
      <c r="CN27" s="583"/>
      <c r="CO27" s="583"/>
      <c r="CP27" s="583"/>
      <c r="EA27" s="583"/>
      <c r="EB27" s="583"/>
      <c r="EC27" s="583"/>
      <c r="ED27" s="583"/>
      <c r="EE27" s="583"/>
      <c r="EF27" s="583"/>
      <c r="EG27" s="577"/>
      <c r="EH27" s="577"/>
      <c r="EI27" s="577"/>
      <c r="EJ27" s="577"/>
      <c r="EK27" s="577"/>
      <c r="EL27" s="577"/>
      <c r="EM27" s="577"/>
      <c r="EN27" s="577"/>
      <c r="EO27" s="577"/>
      <c r="EP27" s="577"/>
      <c r="EQ27" s="577"/>
      <c r="ER27" s="577"/>
      <c r="ES27" s="577"/>
      <c r="ET27" s="577"/>
      <c r="EU27" s="577"/>
      <c r="EV27" s="577"/>
      <c r="EW27" s="577"/>
      <c r="EX27" s="577"/>
      <c r="EY27" s="577"/>
      <c r="EZ27" s="577"/>
      <c r="FA27" s="577"/>
      <c r="FB27" s="577"/>
      <c r="FC27" s="577"/>
      <c r="FD27" s="577"/>
      <c r="FE27" s="577"/>
      <c r="FF27" s="577"/>
      <c r="FG27" s="577"/>
      <c r="FH27" s="577"/>
      <c r="FI27" s="577"/>
      <c r="FJ27" s="577"/>
      <c r="FK27" s="577"/>
      <c r="FL27" s="577"/>
      <c r="FM27" s="577"/>
      <c r="FN27" s="577"/>
      <c r="FO27" s="577"/>
      <c r="FP27" s="577"/>
      <c r="FQ27" s="577"/>
      <c r="FR27" s="577"/>
      <c r="FS27" s="577"/>
      <c r="FT27" s="577"/>
      <c r="FU27" s="577"/>
      <c r="FV27" s="577"/>
      <c r="FW27" s="577"/>
      <c r="FX27" s="577"/>
      <c r="FY27" s="577"/>
      <c r="FZ27" s="577"/>
      <c r="GA27" s="577"/>
      <c r="GB27" s="577"/>
      <c r="GC27" s="577"/>
      <c r="GD27" s="577"/>
      <c r="GE27" s="577"/>
      <c r="GF27" s="577"/>
      <c r="GG27" s="577"/>
    </row>
    <row r="28" spans="1:571" s="588" customFormat="1" ht="18.75" customHeight="1">
      <c r="A28" s="573"/>
      <c r="B28" s="573"/>
      <c r="C28" s="573"/>
      <c r="D28" s="636" t="s">
        <v>427</v>
      </c>
      <c r="E28" s="637"/>
      <c r="F28" s="638"/>
      <c r="G28" s="621" t="s">
        <v>7</v>
      </c>
      <c r="H28" s="622"/>
      <c r="I28" s="622"/>
      <c r="J28" s="622"/>
      <c r="K28" s="622"/>
      <c r="L28" s="622"/>
      <c r="M28" s="622"/>
      <c r="N28" s="622"/>
      <c r="O28" s="622"/>
      <c r="P28" s="622"/>
      <c r="Q28" s="622"/>
      <c r="R28" s="623"/>
      <c r="S28" s="589"/>
      <c r="T28" s="624" t="s">
        <v>370</v>
      </c>
      <c r="U28" s="624"/>
      <c r="V28" s="624"/>
      <c r="W28" s="624"/>
      <c r="X28" s="624"/>
      <c r="Y28" s="624"/>
      <c r="Z28" s="624"/>
      <c r="AA28" s="624"/>
      <c r="AB28" s="624"/>
      <c r="AC28" s="624"/>
      <c r="AD28" s="624"/>
      <c r="AE28" s="624"/>
      <c r="AF28" s="624"/>
      <c r="AG28" s="624"/>
      <c r="AH28" s="624"/>
      <c r="AI28" s="624"/>
      <c r="AJ28" s="624"/>
      <c r="AK28" s="624"/>
      <c r="AL28" s="624"/>
      <c r="AM28" s="624"/>
      <c r="AN28" s="624"/>
      <c r="AO28" s="624"/>
      <c r="AP28" s="624"/>
      <c r="AQ28" s="624"/>
      <c r="AR28" s="624"/>
      <c r="AS28" s="624"/>
      <c r="AT28" s="624"/>
      <c r="AU28" s="624"/>
      <c r="AV28" s="624"/>
      <c r="AW28" s="624"/>
      <c r="AX28" s="624"/>
      <c r="AY28" s="624"/>
      <c r="AZ28" s="624"/>
      <c r="BA28" s="624"/>
      <c r="BB28" s="624"/>
      <c r="BC28" s="624"/>
      <c r="BD28" s="624"/>
      <c r="BE28" s="624"/>
      <c r="BF28" s="624"/>
      <c r="BG28" s="625"/>
      <c r="BH28" s="573"/>
      <c r="BO28" s="583"/>
      <c r="BP28" s="583"/>
      <c r="BQ28" s="583"/>
      <c r="BR28" s="583"/>
      <c r="BS28" s="583"/>
      <c r="BT28" s="583"/>
      <c r="BU28" s="583"/>
      <c r="BV28" s="583"/>
      <c r="BW28" s="583"/>
      <c r="BX28" s="583"/>
      <c r="BY28" s="583"/>
      <c r="BZ28" s="583"/>
      <c r="CA28" s="583"/>
      <c r="CB28" s="583"/>
      <c r="CC28" s="583"/>
      <c r="CD28" s="583"/>
      <c r="CE28" s="583"/>
      <c r="CF28" s="583"/>
      <c r="CG28" s="583"/>
      <c r="CH28" s="583"/>
      <c r="CI28" s="583"/>
      <c r="CJ28" s="583"/>
      <c r="CK28" s="583"/>
      <c r="CL28" s="583"/>
      <c r="CM28" s="583"/>
      <c r="CN28" s="583"/>
      <c r="CO28" s="583"/>
      <c r="CP28" s="583"/>
      <c r="EA28" s="583"/>
      <c r="EB28" s="583"/>
      <c r="EC28" s="583"/>
      <c r="ED28" s="583"/>
      <c r="EE28" s="583"/>
      <c r="EF28" s="583"/>
      <c r="EG28" s="577"/>
      <c r="EH28" s="577"/>
      <c r="EI28" s="577"/>
      <c r="EJ28" s="577"/>
      <c r="EK28" s="577"/>
      <c r="EL28" s="577"/>
      <c r="EM28" s="577"/>
      <c r="EN28" s="577"/>
      <c r="EO28" s="577"/>
      <c r="EP28" s="577"/>
      <c r="EQ28" s="577"/>
      <c r="ER28" s="577"/>
      <c r="ES28" s="577"/>
      <c r="ET28" s="577"/>
      <c r="EU28" s="577"/>
      <c r="EV28" s="577"/>
      <c r="EW28" s="577"/>
      <c r="EX28" s="577"/>
      <c r="EY28" s="577"/>
      <c r="EZ28" s="577"/>
      <c r="FA28" s="577"/>
      <c r="FB28" s="577"/>
      <c r="FC28" s="577"/>
      <c r="FD28" s="577"/>
      <c r="FE28" s="577"/>
      <c r="FF28" s="577"/>
      <c r="FG28" s="577"/>
      <c r="FH28" s="577"/>
      <c r="FI28" s="577"/>
      <c r="FJ28" s="577"/>
      <c r="FK28" s="577"/>
      <c r="FL28" s="577"/>
      <c r="FM28" s="577"/>
      <c r="FN28" s="577"/>
      <c r="FO28" s="577"/>
      <c r="FP28" s="577"/>
      <c r="FQ28" s="577"/>
      <c r="FR28" s="577"/>
      <c r="FS28" s="577"/>
      <c r="FT28" s="577"/>
      <c r="FU28" s="577"/>
      <c r="FV28" s="577"/>
      <c r="FW28" s="577"/>
      <c r="FX28" s="577"/>
      <c r="FY28" s="577"/>
      <c r="FZ28" s="577"/>
      <c r="GA28" s="577"/>
      <c r="GB28" s="577"/>
      <c r="GC28" s="577"/>
      <c r="GD28" s="577"/>
      <c r="GE28" s="577"/>
      <c r="GF28" s="577"/>
      <c r="GG28" s="577"/>
      <c r="GH28" s="577"/>
      <c r="GI28" s="577"/>
      <c r="GJ28" s="577"/>
      <c r="GK28" s="577"/>
      <c r="GL28" s="577"/>
      <c r="GM28" s="577"/>
      <c r="GN28" s="577"/>
      <c r="GO28" s="577"/>
      <c r="GP28" s="577"/>
      <c r="GQ28" s="577"/>
      <c r="GR28" s="577"/>
      <c r="GS28" s="577"/>
      <c r="GT28" s="577"/>
      <c r="GU28" s="577"/>
      <c r="GV28" s="577"/>
    </row>
    <row r="29" spans="1:571" s="588" customFormat="1" ht="19.5" customHeight="1" thickBot="1">
      <c r="A29" s="573"/>
      <c r="B29" s="573"/>
      <c r="C29" s="573"/>
      <c r="D29" s="639"/>
      <c r="E29" s="640"/>
      <c r="F29" s="641"/>
      <c r="G29" s="626" t="s">
        <v>426</v>
      </c>
      <c r="H29" s="627"/>
      <c r="I29" s="627"/>
      <c r="J29" s="627"/>
      <c r="K29" s="627"/>
      <c r="L29" s="627"/>
      <c r="M29" s="627"/>
      <c r="N29" s="627"/>
      <c r="O29" s="627"/>
      <c r="P29" s="627"/>
      <c r="Q29" s="627"/>
      <c r="R29" s="628"/>
      <c r="S29" s="593"/>
      <c r="T29" s="629" t="s">
        <v>370</v>
      </c>
      <c r="U29" s="629"/>
      <c r="V29" s="629"/>
      <c r="W29" s="629"/>
      <c r="X29" s="629"/>
      <c r="Y29" s="629"/>
      <c r="Z29" s="629"/>
      <c r="AA29" s="629"/>
      <c r="AB29" s="629"/>
      <c r="AC29" s="629"/>
      <c r="AD29" s="629"/>
      <c r="AE29" s="629"/>
      <c r="AF29" s="629"/>
      <c r="AG29" s="629"/>
      <c r="AH29" s="629"/>
      <c r="AI29" s="629"/>
      <c r="AJ29" s="629"/>
      <c r="AK29" s="629"/>
      <c r="AL29" s="629"/>
      <c r="AM29" s="629"/>
      <c r="AN29" s="629"/>
      <c r="AO29" s="629"/>
      <c r="AP29" s="629"/>
      <c r="AQ29" s="629"/>
      <c r="AR29" s="629"/>
      <c r="AS29" s="629"/>
      <c r="AT29" s="629"/>
      <c r="AU29" s="629"/>
      <c r="AV29" s="629"/>
      <c r="AW29" s="629"/>
      <c r="AX29" s="629"/>
      <c r="AY29" s="629"/>
      <c r="AZ29" s="629"/>
      <c r="BA29" s="629"/>
      <c r="BB29" s="629"/>
      <c r="BC29" s="629"/>
      <c r="BD29" s="629"/>
      <c r="BE29" s="629"/>
      <c r="BF29" s="629"/>
      <c r="BG29" s="630"/>
      <c r="BH29" s="573"/>
      <c r="BO29" s="583"/>
      <c r="BP29" s="583"/>
      <c r="BQ29" s="583"/>
      <c r="BR29" s="583"/>
      <c r="BS29" s="583"/>
      <c r="BT29" s="583"/>
      <c r="BU29" s="583"/>
      <c r="BV29" s="583"/>
      <c r="BW29" s="583"/>
      <c r="BX29" s="583"/>
      <c r="BY29" s="583"/>
      <c r="BZ29" s="583"/>
      <c r="CA29" s="583"/>
      <c r="CB29" s="583"/>
      <c r="CC29" s="583"/>
      <c r="CD29" s="583"/>
      <c r="CE29" s="583"/>
      <c r="CF29" s="583"/>
      <c r="CG29" s="583"/>
      <c r="CH29" s="583"/>
      <c r="CI29" s="583"/>
      <c r="CJ29" s="583"/>
      <c r="CK29" s="583"/>
      <c r="CL29" s="583"/>
      <c r="CM29" s="583"/>
      <c r="CN29" s="583"/>
      <c r="CO29" s="583"/>
      <c r="CP29" s="583"/>
      <c r="EA29" s="583"/>
      <c r="EB29" s="583"/>
      <c r="EC29" s="583"/>
      <c r="ED29" s="583"/>
      <c r="EE29" s="583"/>
      <c r="EF29" s="583"/>
      <c r="EG29" s="577"/>
      <c r="EH29" s="577"/>
      <c r="EI29" s="577"/>
      <c r="EJ29" s="577"/>
      <c r="EK29" s="577"/>
      <c r="EL29" s="577"/>
      <c r="EM29" s="577"/>
      <c r="EN29" s="577"/>
      <c r="EO29" s="577"/>
      <c r="EP29" s="577"/>
      <c r="EQ29" s="577"/>
      <c r="ER29" s="577"/>
      <c r="ES29" s="577"/>
      <c r="ET29" s="577"/>
      <c r="EU29" s="577"/>
      <c r="EV29" s="577"/>
      <c r="EW29" s="577"/>
      <c r="EX29" s="577"/>
      <c r="EY29" s="577"/>
      <c r="EZ29" s="577"/>
      <c r="FA29" s="577"/>
      <c r="FB29" s="577"/>
      <c r="FC29" s="577"/>
      <c r="FD29" s="577"/>
      <c r="FE29" s="577"/>
      <c r="FF29" s="577"/>
      <c r="FG29" s="577"/>
      <c r="FH29" s="577"/>
      <c r="FI29" s="577"/>
      <c r="FJ29" s="577"/>
      <c r="FK29" s="577"/>
      <c r="FL29" s="577"/>
      <c r="FM29" s="577"/>
      <c r="FN29" s="577"/>
      <c r="FO29" s="577"/>
      <c r="FP29" s="577"/>
      <c r="FQ29" s="577"/>
      <c r="FR29" s="577"/>
      <c r="FS29" s="577"/>
      <c r="FT29" s="577"/>
      <c r="FU29" s="577"/>
      <c r="FV29" s="577"/>
      <c r="FW29" s="577"/>
      <c r="FX29" s="577"/>
      <c r="FY29" s="577"/>
      <c r="FZ29" s="577"/>
      <c r="GA29" s="577"/>
      <c r="GB29" s="577"/>
      <c r="GC29" s="577"/>
      <c r="GD29" s="577"/>
      <c r="GE29" s="577"/>
      <c r="GF29" s="577"/>
      <c r="GG29" s="577"/>
      <c r="GH29" s="577"/>
      <c r="GI29" s="577"/>
      <c r="GJ29" s="577"/>
      <c r="GK29" s="577"/>
      <c r="GL29" s="577"/>
      <c r="GM29" s="577"/>
      <c r="GN29" s="577"/>
      <c r="GO29" s="577"/>
      <c r="GP29" s="577"/>
      <c r="GQ29" s="577"/>
      <c r="GR29" s="577"/>
      <c r="GS29" s="577"/>
      <c r="GT29" s="577"/>
      <c r="GU29" s="577"/>
      <c r="GV29" s="577"/>
    </row>
    <row r="30" spans="1:571" s="588" customFormat="1" ht="18.75" customHeight="1">
      <c r="A30" s="573"/>
      <c r="B30" s="573"/>
      <c r="C30" s="573"/>
      <c r="D30" s="639"/>
      <c r="E30" s="640"/>
      <c r="F30" s="641"/>
      <c r="G30" s="621" t="s">
        <v>7</v>
      </c>
      <c r="H30" s="622"/>
      <c r="I30" s="622"/>
      <c r="J30" s="622"/>
      <c r="K30" s="622"/>
      <c r="L30" s="622"/>
      <c r="M30" s="622"/>
      <c r="N30" s="622"/>
      <c r="O30" s="622"/>
      <c r="P30" s="622"/>
      <c r="Q30" s="622"/>
      <c r="R30" s="623"/>
      <c r="S30" s="589"/>
      <c r="T30" s="624" t="s">
        <v>370</v>
      </c>
      <c r="U30" s="624"/>
      <c r="V30" s="624"/>
      <c r="W30" s="624"/>
      <c r="X30" s="624"/>
      <c r="Y30" s="624"/>
      <c r="Z30" s="624"/>
      <c r="AA30" s="624"/>
      <c r="AB30" s="624"/>
      <c r="AC30" s="624"/>
      <c r="AD30" s="624"/>
      <c r="AE30" s="624"/>
      <c r="AF30" s="624"/>
      <c r="AG30" s="624"/>
      <c r="AH30" s="624"/>
      <c r="AI30" s="624"/>
      <c r="AJ30" s="624"/>
      <c r="AK30" s="624"/>
      <c r="AL30" s="624"/>
      <c r="AM30" s="624"/>
      <c r="AN30" s="624"/>
      <c r="AO30" s="624"/>
      <c r="AP30" s="624"/>
      <c r="AQ30" s="624"/>
      <c r="AR30" s="624"/>
      <c r="AS30" s="624"/>
      <c r="AT30" s="624"/>
      <c r="AU30" s="624"/>
      <c r="AV30" s="624"/>
      <c r="AW30" s="624"/>
      <c r="AX30" s="624"/>
      <c r="AY30" s="624"/>
      <c r="AZ30" s="624"/>
      <c r="BA30" s="624"/>
      <c r="BB30" s="624"/>
      <c r="BC30" s="624"/>
      <c r="BD30" s="624"/>
      <c r="BE30" s="624"/>
      <c r="BF30" s="624"/>
      <c r="BG30" s="625"/>
      <c r="BH30" s="573"/>
      <c r="BO30" s="583"/>
      <c r="BP30" s="583"/>
      <c r="BQ30" s="583"/>
      <c r="BR30" s="583"/>
      <c r="BS30" s="583"/>
      <c r="BT30" s="583"/>
      <c r="BU30" s="583"/>
      <c r="BV30" s="583"/>
      <c r="BW30" s="583"/>
      <c r="BX30" s="583"/>
      <c r="BY30" s="583"/>
      <c r="BZ30" s="583"/>
      <c r="CA30" s="583"/>
      <c r="CB30" s="583"/>
      <c r="CC30" s="583"/>
      <c r="CD30" s="583"/>
      <c r="CE30" s="583"/>
      <c r="CF30" s="583"/>
      <c r="CG30" s="583"/>
      <c r="CH30" s="583"/>
      <c r="CI30" s="583"/>
      <c r="CJ30" s="583"/>
      <c r="CK30" s="583"/>
      <c r="CL30" s="583"/>
      <c r="CM30" s="583"/>
      <c r="CN30" s="583"/>
      <c r="CO30" s="583"/>
      <c r="CP30" s="583"/>
      <c r="EA30" s="583"/>
      <c r="EB30" s="583"/>
      <c r="EC30" s="583"/>
      <c r="ED30" s="583"/>
      <c r="EE30" s="583"/>
      <c r="EF30" s="583"/>
      <c r="EG30" s="577"/>
      <c r="EH30" s="577"/>
      <c r="EI30" s="577"/>
      <c r="EJ30" s="577"/>
      <c r="EK30" s="577"/>
      <c r="EL30" s="577"/>
      <c r="EM30" s="577"/>
      <c r="EN30" s="577"/>
      <c r="EO30" s="577"/>
      <c r="EP30" s="577"/>
      <c r="EQ30" s="577"/>
      <c r="ER30" s="577"/>
      <c r="ES30" s="577"/>
      <c r="ET30" s="577"/>
      <c r="EU30" s="577"/>
      <c r="EV30" s="577"/>
      <c r="EW30" s="577"/>
      <c r="EX30" s="577"/>
      <c r="EY30" s="577"/>
      <c r="EZ30" s="577"/>
      <c r="FA30" s="577"/>
      <c r="FB30" s="577"/>
      <c r="FC30" s="577"/>
      <c r="FD30" s="577"/>
      <c r="FE30" s="577"/>
      <c r="FF30" s="577"/>
      <c r="FG30" s="577"/>
      <c r="FH30" s="577"/>
      <c r="FI30" s="577"/>
      <c r="FJ30" s="577"/>
      <c r="FK30" s="577"/>
      <c r="FL30" s="577"/>
      <c r="FM30" s="577"/>
      <c r="FN30" s="577"/>
      <c r="FO30" s="577"/>
      <c r="FP30" s="577"/>
      <c r="FQ30" s="577"/>
      <c r="FR30" s="577"/>
      <c r="FS30" s="577"/>
      <c r="FT30" s="577"/>
      <c r="FU30" s="577"/>
      <c r="FV30" s="577"/>
      <c r="FW30" s="577"/>
      <c r="FX30" s="577"/>
      <c r="FY30" s="577"/>
      <c r="FZ30" s="577"/>
      <c r="GA30" s="577"/>
      <c r="GB30" s="577"/>
      <c r="GC30" s="577"/>
      <c r="GD30" s="577"/>
      <c r="GE30" s="577"/>
      <c r="GF30" s="577"/>
      <c r="GG30" s="577"/>
      <c r="GH30" s="577"/>
      <c r="GI30" s="577"/>
      <c r="GJ30" s="577"/>
      <c r="GK30" s="577"/>
      <c r="GL30" s="577"/>
      <c r="GM30" s="577"/>
      <c r="GN30" s="577"/>
      <c r="GO30" s="577"/>
      <c r="GP30" s="577"/>
      <c r="GQ30" s="577"/>
      <c r="GR30" s="577"/>
      <c r="GS30" s="577"/>
      <c r="GT30" s="577"/>
      <c r="GU30" s="577"/>
      <c r="GV30" s="577"/>
    </row>
    <row r="31" spans="1:571" s="583" customFormat="1" ht="19.5" customHeight="1" thickBot="1">
      <c r="A31" s="573"/>
      <c r="B31" s="573"/>
      <c r="C31" s="573"/>
      <c r="D31" s="639"/>
      <c r="E31" s="640"/>
      <c r="F31" s="641"/>
      <c r="G31" s="626" t="s">
        <v>426</v>
      </c>
      <c r="H31" s="627"/>
      <c r="I31" s="627"/>
      <c r="J31" s="627"/>
      <c r="K31" s="627"/>
      <c r="L31" s="627"/>
      <c r="M31" s="627"/>
      <c r="N31" s="627"/>
      <c r="O31" s="627"/>
      <c r="P31" s="627"/>
      <c r="Q31" s="627"/>
      <c r="R31" s="628"/>
      <c r="S31" s="593"/>
      <c r="T31" s="629" t="s">
        <v>370</v>
      </c>
      <c r="U31" s="629"/>
      <c r="V31" s="629"/>
      <c r="W31" s="629"/>
      <c r="X31" s="629"/>
      <c r="Y31" s="629"/>
      <c r="Z31" s="629"/>
      <c r="AA31" s="629"/>
      <c r="AB31" s="629"/>
      <c r="AC31" s="629"/>
      <c r="AD31" s="629"/>
      <c r="AE31" s="629"/>
      <c r="AF31" s="629"/>
      <c r="AG31" s="629"/>
      <c r="AH31" s="629"/>
      <c r="AI31" s="629"/>
      <c r="AJ31" s="629"/>
      <c r="AK31" s="629"/>
      <c r="AL31" s="629"/>
      <c r="AM31" s="629"/>
      <c r="AN31" s="629"/>
      <c r="AO31" s="629"/>
      <c r="AP31" s="629"/>
      <c r="AQ31" s="629"/>
      <c r="AR31" s="629"/>
      <c r="AS31" s="629"/>
      <c r="AT31" s="629"/>
      <c r="AU31" s="629"/>
      <c r="AV31" s="629"/>
      <c r="AW31" s="629"/>
      <c r="AX31" s="629"/>
      <c r="AY31" s="629"/>
      <c r="AZ31" s="629"/>
      <c r="BA31" s="629"/>
      <c r="BB31" s="629"/>
      <c r="BC31" s="629"/>
      <c r="BD31" s="629"/>
      <c r="BE31" s="629"/>
      <c r="BF31" s="629"/>
      <c r="BG31" s="630"/>
      <c r="BH31" s="573"/>
      <c r="BI31" s="577"/>
      <c r="BJ31" s="577"/>
      <c r="BK31" s="577"/>
      <c r="BL31" s="577"/>
      <c r="BM31" s="577"/>
      <c r="BN31" s="577"/>
      <c r="EG31" s="577"/>
      <c r="EH31" s="577"/>
      <c r="EI31" s="577"/>
      <c r="EJ31" s="577"/>
      <c r="EK31" s="577"/>
      <c r="EL31" s="577"/>
      <c r="EM31" s="577"/>
      <c r="EN31" s="577"/>
      <c r="EO31" s="577"/>
      <c r="EP31" s="577"/>
      <c r="EQ31" s="577"/>
      <c r="ER31" s="577"/>
      <c r="ES31" s="577"/>
      <c r="ET31" s="577"/>
      <c r="EU31" s="577"/>
      <c r="EV31" s="577"/>
      <c r="EW31" s="577"/>
      <c r="EX31" s="577"/>
      <c r="EY31" s="577"/>
      <c r="EZ31" s="577"/>
      <c r="FA31" s="577"/>
      <c r="FB31" s="577"/>
      <c r="FC31" s="577"/>
      <c r="FD31" s="577"/>
      <c r="FE31" s="577"/>
      <c r="FF31" s="577"/>
      <c r="FG31" s="577"/>
      <c r="FH31" s="577"/>
      <c r="FI31" s="577"/>
      <c r="FJ31" s="577"/>
      <c r="FK31" s="577"/>
      <c r="FL31" s="577"/>
      <c r="FM31" s="577"/>
      <c r="FN31" s="577"/>
      <c r="FO31" s="577"/>
      <c r="FP31" s="577"/>
      <c r="FQ31" s="577"/>
      <c r="FR31" s="577"/>
      <c r="FS31" s="577"/>
      <c r="FT31" s="577"/>
      <c r="FU31" s="577"/>
      <c r="FV31" s="577"/>
      <c r="FW31" s="577"/>
      <c r="FX31" s="577"/>
      <c r="FY31" s="577"/>
      <c r="FZ31" s="577"/>
      <c r="GA31" s="577"/>
      <c r="GB31" s="577"/>
      <c r="GC31" s="577"/>
      <c r="GD31" s="577"/>
      <c r="GE31" s="577"/>
      <c r="GF31" s="577"/>
      <c r="GG31" s="577"/>
      <c r="GH31" s="577"/>
      <c r="GI31" s="577"/>
      <c r="GJ31" s="577"/>
      <c r="GK31" s="577"/>
      <c r="GL31" s="577"/>
      <c r="GM31" s="577"/>
      <c r="GN31" s="577"/>
      <c r="GO31" s="577"/>
      <c r="GP31" s="577"/>
      <c r="GQ31" s="577"/>
      <c r="GR31" s="577"/>
      <c r="GS31" s="577"/>
      <c r="GT31" s="577"/>
      <c r="GU31" s="577"/>
      <c r="GV31" s="577"/>
      <c r="GW31" s="577"/>
      <c r="GX31" s="577"/>
      <c r="GY31" s="577"/>
      <c r="GZ31" s="577"/>
      <c r="HA31" s="577"/>
      <c r="HB31" s="577"/>
      <c r="HC31" s="577"/>
      <c r="HD31" s="577"/>
      <c r="HE31" s="577"/>
      <c r="HF31" s="577"/>
      <c r="HG31" s="577"/>
      <c r="HH31" s="577"/>
      <c r="HI31" s="577"/>
      <c r="HJ31" s="577"/>
      <c r="HK31" s="577"/>
      <c r="HL31" s="577"/>
      <c r="HM31" s="577"/>
      <c r="HN31" s="577"/>
      <c r="HO31" s="577"/>
      <c r="HP31" s="577"/>
      <c r="HQ31" s="577"/>
      <c r="HR31" s="577"/>
      <c r="HS31" s="577"/>
      <c r="HT31" s="577"/>
      <c r="HU31" s="577"/>
      <c r="HV31" s="577"/>
      <c r="HW31" s="577"/>
      <c r="HX31" s="577"/>
      <c r="HY31" s="577"/>
      <c r="HZ31" s="577"/>
      <c r="IA31" s="577"/>
      <c r="IB31" s="577"/>
      <c r="IC31" s="577"/>
      <c r="ID31" s="577"/>
      <c r="IE31" s="577"/>
      <c r="IF31" s="577"/>
      <c r="IG31" s="577"/>
      <c r="IH31" s="577"/>
      <c r="II31" s="577"/>
      <c r="IJ31" s="577"/>
      <c r="IK31" s="577"/>
      <c r="IL31" s="577"/>
      <c r="IM31" s="577"/>
      <c r="IN31" s="577"/>
      <c r="IO31" s="577"/>
      <c r="IP31" s="577"/>
      <c r="IQ31" s="577"/>
      <c r="IR31" s="577"/>
      <c r="IS31" s="577"/>
      <c r="IT31" s="577"/>
      <c r="IU31" s="577"/>
      <c r="IV31" s="577"/>
      <c r="IW31" s="577"/>
      <c r="IX31" s="577"/>
      <c r="IY31" s="577"/>
      <c r="IZ31" s="577"/>
      <c r="JA31" s="577"/>
      <c r="JB31" s="577"/>
      <c r="JC31" s="577"/>
      <c r="JD31" s="577"/>
      <c r="JE31" s="577"/>
      <c r="JF31" s="577"/>
      <c r="JG31" s="577"/>
      <c r="JH31" s="577"/>
      <c r="JI31" s="577"/>
      <c r="JJ31" s="577"/>
      <c r="JK31" s="577"/>
      <c r="JL31" s="577"/>
      <c r="JM31" s="577"/>
      <c r="JN31" s="577"/>
      <c r="JO31" s="577"/>
      <c r="JP31" s="577"/>
      <c r="JQ31" s="577"/>
      <c r="JR31" s="577"/>
      <c r="JS31" s="577"/>
      <c r="JT31" s="577"/>
      <c r="JU31" s="577"/>
      <c r="JV31" s="577"/>
      <c r="JW31" s="577"/>
      <c r="JX31" s="577"/>
      <c r="JY31" s="577"/>
      <c r="JZ31" s="577"/>
      <c r="KA31" s="577"/>
      <c r="KB31" s="577"/>
      <c r="KC31" s="577"/>
      <c r="KD31" s="577"/>
      <c r="KE31" s="577"/>
      <c r="KF31" s="577"/>
      <c r="KG31" s="577"/>
      <c r="KH31" s="577"/>
      <c r="KI31" s="577"/>
      <c r="KJ31" s="577"/>
      <c r="KK31" s="577"/>
      <c r="KL31" s="577"/>
      <c r="KM31" s="577"/>
      <c r="KN31" s="577"/>
      <c r="KO31" s="577"/>
      <c r="KP31" s="577"/>
      <c r="KQ31" s="577"/>
      <c r="KR31" s="577"/>
      <c r="KS31" s="577"/>
      <c r="KT31" s="577"/>
      <c r="KU31" s="577"/>
      <c r="KV31" s="577"/>
      <c r="KW31" s="577"/>
      <c r="KX31" s="577"/>
      <c r="KY31" s="577"/>
      <c r="KZ31" s="577"/>
      <c r="LA31" s="577"/>
      <c r="LB31" s="577"/>
      <c r="LC31" s="577"/>
      <c r="LD31" s="577"/>
      <c r="LE31" s="577"/>
      <c r="LF31" s="577"/>
      <c r="LG31" s="577"/>
      <c r="LH31" s="577"/>
      <c r="LI31" s="577"/>
      <c r="LJ31" s="577"/>
      <c r="LK31" s="577"/>
      <c r="LL31" s="577"/>
      <c r="LM31" s="577"/>
      <c r="LN31" s="577"/>
      <c r="LO31" s="577"/>
      <c r="LP31" s="577"/>
      <c r="LQ31" s="577"/>
      <c r="LR31" s="577"/>
      <c r="LS31" s="577"/>
      <c r="LT31" s="577"/>
      <c r="LU31" s="577"/>
      <c r="LV31" s="577"/>
      <c r="LW31" s="577"/>
      <c r="LX31" s="577"/>
      <c r="LY31" s="577"/>
      <c r="LZ31" s="577"/>
      <c r="MA31" s="577"/>
      <c r="MB31" s="577"/>
      <c r="MC31" s="577"/>
      <c r="MD31" s="577"/>
      <c r="ME31" s="577"/>
      <c r="MF31" s="577"/>
      <c r="MG31" s="577"/>
      <c r="MH31" s="577"/>
      <c r="MI31" s="577"/>
      <c r="MJ31" s="577"/>
      <c r="MK31" s="577"/>
      <c r="ML31" s="577"/>
      <c r="MM31" s="577"/>
      <c r="MN31" s="577"/>
      <c r="MO31" s="577"/>
      <c r="MP31" s="577"/>
      <c r="MQ31" s="577"/>
      <c r="MR31" s="577"/>
      <c r="MS31" s="577"/>
      <c r="MT31" s="577"/>
      <c r="MU31" s="577"/>
      <c r="MV31" s="577"/>
      <c r="MW31" s="577"/>
      <c r="MX31" s="577"/>
      <c r="MY31" s="577"/>
      <c r="MZ31" s="577"/>
      <c r="NA31" s="577"/>
      <c r="NB31" s="577"/>
      <c r="NC31" s="577"/>
      <c r="ND31" s="577"/>
      <c r="NE31" s="577"/>
      <c r="NF31" s="577"/>
      <c r="NG31" s="577"/>
      <c r="NH31" s="577"/>
      <c r="NI31" s="577"/>
      <c r="NJ31" s="577"/>
      <c r="NK31" s="577"/>
      <c r="NL31" s="577"/>
      <c r="NM31" s="577"/>
      <c r="NN31" s="577"/>
      <c r="NO31" s="577"/>
      <c r="NP31" s="577"/>
      <c r="NQ31" s="577"/>
      <c r="NR31" s="577"/>
      <c r="NS31" s="577"/>
      <c r="NT31" s="577"/>
      <c r="NU31" s="577"/>
      <c r="NV31" s="577"/>
      <c r="NW31" s="577"/>
      <c r="NX31" s="577"/>
      <c r="NY31" s="577"/>
      <c r="NZ31" s="577"/>
      <c r="OA31" s="577"/>
      <c r="OB31" s="577"/>
      <c r="OC31" s="577"/>
      <c r="OD31" s="577"/>
      <c r="OE31" s="577"/>
      <c r="OF31" s="577"/>
      <c r="OG31" s="577"/>
      <c r="OH31" s="577"/>
      <c r="OI31" s="577"/>
      <c r="OJ31" s="577"/>
      <c r="OK31" s="577"/>
      <c r="OL31" s="577"/>
      <c r="OM31" s="577"/>
      <c r="ON31" s="577"/>
      <c r="OO31" s="577"/>
      <c r="OP31" s="577"/>
      <c r="OQ31" s="577"/>
      <c r="OR31" s="577"/>
      <c r="OS31" s="577"/>
      <c r="OT31" s="577"/>
      <c r="OU31" s="577"/>
      <c r="OV31" s="577"/>
      <c r="OW31" s="577"/>
      <c r="OX31" s="577"/>
      <c r="OY31" s="577"/>
      <c r="OZ31" s="577"/>
      <c r="PA31" s="577"/>
      <c r="PB31" s="577"/>
      <c r="PC31" s="577"/>
      <c r="PD31" s="577"/>
      <c r="PE31" s="577"/>
      <c r="PF31" s="577"/>
      <c r="PG31" s="577"/>
      <c r="PH31" s="577"/>
      <c r="PI31" s="577"/>
      <c r="PJ31" s="577"/>
      <c r="PK31" s="577"/>
      <c r="PL31" s="577"/>
      <c r="PM31" s="577"/>
      <c r="PN31" s="577"/>
      <c r="PO31" s="577"/>
      <c r="PP31" s="577"/>
      <c r="PQ31" s="577"/>
      <c r="PR31" s="577"/>
      <c r="PS31" s="577"/>
      <c r="PT31" s="577"/>
      <c r="PU31" s="577"/>
      <c r="PV31" s="577"/>
      <c r="PW31" s="577"/>
      <c r="PX31" s="577"/>
      <c r="PY31" s="577"/>
      <c r="PZ31" s="577"/>
      <c r="QA31" s="577"/>
      <c r="QB31" s="577"/>
      <c r="QC31" s="577"/>
      <c r="QD31" s="577"/>
      <c r="QE31" s="577"/>
      <c r="QF31" s="577"/>
      <c r="QG31" s="577"/>
      <c r="QH31" s="577"/>
      <c r="QI31" s="577"/>
      <c r="QJ31" s="577"/>
      <c r="QK31" s="577"/>
      <c r="QL31" s="577"/>
      <c r="QM31" s="577"/>
      <c r="QN31" s="577"/>
      <c r="QO31" s="577"/>
      <c r="QP31" s="577"/>
      <c r="QQ31" s="577"/>
      <c r="QR31" s="577"/>
      <c r="QS31" s="577"/>
      <c r="QT31" s="577"/>
      <c r="QU31" s="577"/>
      <c r="QV31" s="577"/>
      <c r="QW31" s="577"/>
      <c r="QX31" s="577"/>
      <c r="QY31" s="577"/>
      <c r="QZ31" s="577"/>
      <c r="RA31" s="577"/>
      <c r="RB31" s="577"/>
      <c r="RC31" s="577"/>
      <c r="RD31" s="577"/>
      <c r="RE31" s="577"/>
      <c r="RF31" s="577"/>
      <c r="RG31" s="577"/>
      <c r="RH31" s="577"/>
      <c r="RI31" s="577"/>
      <c r="RJ31" s="577"/>
      <c r="RK31" s="577"/>
      <c r="RL31" s="577"/>
      <c r="RM31" s="577"/>
      <c r="RN31" s="577"/>
      <c r="RO31" s="577"/>
      <c r="RP31" s="577"/>
      <c r="RQ31" s="577"/>
      <c r="RR31" s="577"/>
      <c r="RS31" s="577"/>
      <c r="RT31" s="577"/>
      <c r="RU31" s="577"/>
      <c r="RV31" s="577"/>
      <c r="RW31" s="577"/>
      <c r="RX31" s="577"/>
      <c r="RY31" s="577"/>
      <c r="RZ31" s="577"/>
      <c r="SA31" s="577"/>
      <c r="SB31" s="577"/>
      <c r="SC31" s="577"/>
      <c r="SD31" s="577"/>
      <c r="SE31" s="577"/>
      <c r="SF31" s="577"/>
      <c r="SG31" s="577"/>
      <c r="SH31" s="577"/>
      <c r="SI31" s="577"/>
      <c r="SJ31" s="577"/>
      <c r="SK31" s="577"/>
      <c r="SL31" s="577"/>
      <c r="SM31" s="577"/>
      <c r="SN31" s="577"/>
      <c r="SO31" s="577"/>
      <c r="SP31" s="577"/>
      <c r="SQ31" s="577"/>
      <c r="SR31" s="577"/>
      <c r="SS31" s="577"/>
      <c r="ST31" s="577"/>
      <c r="SU31" s="577"/>
      <c r="SV31" s="577"/>
      <c r="SW31" s="577"/>
      <c r="SX31" s="577"/>
      <c r="SY31" s="577"/>
      <c r="SZ31" s="577"/>
      <c r="TA31" s="577"/>
      <c r="TB31" s="577"/>
      <c r="TC31" s="577"/>
      <c r="TD31" s="577"/>
      <c r="TE31" s="577"/>
      <c r="TF31" s="577"/>
      <c r="TG31" s="577"/>
      <c r="TH31" s="577"/>
      <c r="TI31" s="577"/>
      <c r="TJ31" s="577"/>
      <c r="TK31" s="577"/>
      <c r="TL31" s="577"/>
      <c r="TM31" s="577"/>
      <c r="TN31" s="577"/>
      <c r="TO31" s="577"/>
      <c r="TP31" s="577"/>
      <c r="TQ31" s="577"/>
      <c r="TR31" s="577"/>
      <c r="TS31" s="577"/>
      <c r="TT31" s="577"/>
      <c r="TU31" s="577"/>
      <c r="TV31" s="577"/>
      <c r="TW31" s="577"/>
      <c r="TX31" s="577"/>
      <c r="TY31" s="577"/>
      <c r="TZ31" s="577"/>
      <c r="UA31" s="577"/>
      <c r="UB31" s="577"/>
      <c r="UC31" s="577"/>
      <c r="UD31" s="577"/>
      <c r="UE31" s="577"/>
      <c r="UF31" s="577"/>
      <c r="UG31" s="577"/>
      <c r="UH31" s="577"/>
      <c r="UI31" s="577"/>
      <c r="UJ31" s="577"/>
      <c r="UK31" s="577"/>
      <c r="UL31" s="577"/>
      <c r="UM31" s="577"/>
      <c r="UN31" s="577"/>
      <c r="UO31" s="577"/>
      <c r="UP31" s="577"/>
      <c r="UQ31" s="577"/>
      <c r="UR31" s="577"/>
      <c r="US31" s="577"/>
      <c r="UT31" s="577"/>
      <c r="UU31" s="577"/>
      <c r="UV31" s="577"/>
      <c r="UW31" s="577"/>
      <c r="UX31" s="577"/>
      <c r="UY31" s="577"/>
    </row>
    <row r="32" spans="1:571" s="588" customFormat="1" ht="18.75" customHeight="1">
      <c r="A32" s="573"/>
      <c r="B32" s="573"/>
      <c r="C32" s="573"/>
      <c r="D32" s="639"/>
      <c r="E32" s="640"/>
      <c r="F32" s="641"/>
      <c r="G32" s="621" t="s">
        <v>7</v>
      </c>
      <c r="H32" s="622"/>
      <c r="I32" s="622"/>
      <c r="J32" s="622"/>
      <c r="K32" s="622"/>
      <c r="L32" s="622"/>
      <c r="M32" s="622"/>
      <c r="N32" s="622"/>
      <c r="O32" s="622"/>
      <c r="P32" s="622"/>
      <c r="Q32" s="622"/>
      <c r="R32" s="623"/>
      <c r="S32" s="589"/>
      <c r="T32" s="624" t="s">
        <v>370</v>
      </c>
      <c r="U32" s="624"/>
      <c r="V32" s="624"/>
      <c r="W32" s="624"/>
      <c r="X32" s="624"/>
      <c r="Y32" s="624"/>
      <c r="Z32" s="624"/>
      <c r="AA32" s="624"/>
      <c r="AB32" s="624"/>
      <c r="AC32" s="624"/>
      <c r="AD32" s="624"/>
      <c r="AE32" s="624"/>
      <c r="AF32" s="624"/>
      <c r="AG32" s="624"/>
      <c r="AH32" s="624"/>
      <c r="AI32" s="624"/>
      <c r="AJ32" s="624"/>
      <c r="AK32" s="624"/>
      <c r="AL32" s="624"/>
      <c r="AM32" s="624"/>
      <c r="AN32" s="624"/>
      <c r="AO32" s="624"/>
      <c r="AP32" s="624"/>
      <c r="AQ32" s="624"/>
      <c r="AR32" s="624"/>
      <c r="AS32" s="624"/>
      <c r="AT32" s="624"/>
      <c r="AU32" s="624"/>
      <c r="AV32" s="624"/>
      <c r="AW32" s="624"/>
      <c r="AX32" s="624"/>
      <c r="AY32" s="624"/>
      <c r="AZ32" s="624"/>
      <c r="BA32" s="624"/>
      <c r="BB32" s="624"/>
      <c r="BC32" s="624"/>
      <c r="BD32" s="624"/>
      <c r="BE32" s="624"/>
      <c r="BF32" s="624"/>
      <c r="BG32" s="625"/>
      <c r="BH32" s="573"/>
      <c r="BO32" s="583"/>
      <c r="BP32" s="583"/>
      <c r="BQ32" s="583"/>
      <c r="BR32" s="583"/>
      <c r="BS32" s="583"/>
      <c r="BT32" s="583"/>
      <c r="BU32" s="583"/>
      <c r="BV32" s="583"/>
      <c r="BW32" s="583"/>
      <c r="BX32" s="583"/>
      <c r="BY32" s="583"/>
      <c r="BZ32" s="583"/>
      <c r="CA32" s="583"/>
      <c r="CB32" s="583"/>
      <c r="CC32" s="583"/>
      <c r="CD32" s="583"/>
      <c r="CE32" s="583"/>
      <c r="CF32" s="583"/>
      <c r="CG32" s="583"/>
      <c r="CH32" s="583"/>
      <c r="CI32" s="583"/>
      <c r="CJ32" s="583"/>
      <c r="CK32" s="583"/>
      <c r="CL32" s="583"/>
      <c r="CM32" s="583"/>
      <c r="CN32" s="583"/>
      <c r="CO32" s="583"/>
      <c r="CP32" s="583"/>
      <c r="EA32" s="583"/>
      <c r="EB32" s="583"/>
      <c r="EC32" s="583"/>
      <c r="ED32" s="583"/>
      <c r="EE32" s="583"/>
      <c r="EF32" s="583"/>
      <c r="EG32" s="577"/>
      <c r="EH32" s="577"/>
      <c r="EI32" s="577"/>
      <c r="EJ32" s="577"/>
      <c r="EK32" s="577"/>
      <c r="EL32" s="577"/>
      <c r="EM32" s="577"/>
      <c r="EN32" s="577"/>
      <c r="EO32" s="577"/>
      <c r="EP32" s="577"/>
      <c r="EQ32" s="577"/>
      <c r="ER32" s="577"/>
      <c r="ES32" s="577"/>
      <c r="ET32" s="577"/>
      <c r="EU32" s="577"/>
      <c r="EV32" s="577"/>
      <c r="EW32" s="577"/>
      <c r="EX32" s="577"/>
      <c r="EY32" s="577"/>
      <c r="EZ32" s="577"/>
      <c r="FA32" s="577"/>
      <c r="FB32" s="577"/>
      <c r="FC32" s="577"/>
      <c r="FD32" s="577"/>
      <c r="FE32" s="577"/>
      <c r="FF32" s="577"/>
      <c r="FG32" s="577"/>
      <c r="FH32" s="577"/>
      <c r="FI32" s="577"/>
      <c r="FJ32" s="577"/>
      <c r="FK32" s="577"/>
      <c r="FL32" s="577"/>
      <c r="FM32" s="577"/>
      <c r="FN32" s="577"/>
      <c r="FO32" s="577"/>
      <c r="FP32" s="577"/>
      <c r="FQ32" s="577"/>
      <c r="FR32" s="577"/>
      <c r="FS32" s="577"/>
      <c r="FT32" s="577"/>
      <c r="FU32" s="577"/>
      <c r="FV32" s="577"/>
      <c r="FW32" s="577"/>
      <c r="FX32" s="577"/>
      <c r="FY32" s="577"/>
      <c r="FZ32" s="577"/>
      <c r="GA32" s="577"/>
      <c r="GB32" s="577"/>
      <c r="GC32" s="577"/>
      <c r="GD32" s="577"/>
      <c r="GE32" s="577"/>
      <c r="GF32" s="577"/>
      <c r="GG32" s="577"/>
      <c r="GH32" s="577"/>
      <c r="GI32" s="577"/>
      <c r="GJ32" s="577"/>
      <c r="GK32" s="577"/>
      <c r="GL32" s="577"/>
      <c r="GM32" s="577"/>
      <c r="GN32" s="577"/>
      <c r="GO32" s="577"/>
      <c r="GP32" s="577"/>
      <c r="GQ32" s="577"/>
      <c r="GR32" s="577"/>
      <c r="GS32" s="577"/>
      <c r="GT32" s="577"/>
      <c r="GU32" s="577"/>
      <c r="GV32" s="577"/>
    </row>
    <row r="33" spans="1:571" s="583" customFormat="1" ht="19.5" customHeight="1" thickBot="1">
      <c r="A33" s="573"/>
      <c r="B33" s="573"/>
      <c r="C33" s="573"/>
      <c r="D33" s="639"/>
      <c r="E33" s="640"/>
      <c r="F33" s="641"/>
      <c r="G33" s="626" t="s">
        <v>426</v>
      </c>
      <c r="H33" s="627"/>
      <c r="I33" s="627"/>
      <c r="J33" s="627"/>
      <c r="K33" s="627"/>
      <c r="L33" s="627"/>
      <c r="M33" s="627"/>
      <c r="N33" s="627"/>
      <c r="O33" s="627"/>
      <c r="P33" s="627"/>
      <c r="Q33" s="627"/>
      <c r="R33" s="628"/>
      <c r="S33" s="593"/>
      <c r="T33" s="629" t="s">
        <v>370</v>
      </c>
      <c r="U33" s="629"/>
      <c r="V33" s="629"/>
      <c r="W33" s="629"/>
      <c r="X33" s="629"/>
      <c r="Y33" s="629"/>
      <c r="Z33" s="629"/>
      <c r="AA33" s="629"/>
      <c r="AB33" s="629"/>
      <c r="AC33" s="629"/>
      <c r="AD33" s="629"/>
      <c r="AE33" s="629"/>
      <c r="AF33" s="629"/>
      <c r="AG33" s="629"/>
      <c r="AH33" s="629"/>
      <c r="AI33" s="629"/>
      <c r="AJ33" s="629"/>
      <c r="AK33" s="629"/>
      <c r="AL33" s="629"/>
      <c r="AM33" s="629"/>
      <c r="AN33" s="629"/>
      <c r="AO33" s="629"/>
      <c r="AP33" s="629"/>
      <c r="AQ33" s="629"/>
      <c r="AR33" s="629"/>
      <c r="AS33" s="629"/>
      <c r="AT33" s="629"/>
      <c r="AU33" s="629"/>
      <c r="AV33" s="629"/>
      <c r="AW33" s="629"/>
      <c r="AX33" s="629"/>
      <c r="AY33" s="629"/>
      <c r="AZ33" s="629"/>
      <c r="BA33" s="629"/>
      <c r="BB33" s="629"/>
      <c r="BC33" s="629"/>
      <c r="BD33" s="629"/>
      <c r="BE33" s="629"/>
      <c r="BF33" s="629"/>
      <c r="BG33" s="630"/>
      <c r="BH33" s="573"/>
      <c r="BI33" s="577"/>
      <c r="BJ33" s="577"/>
      <c r="BK33" s="577"/>
      <c r="BL33" s="577"/>
      <c r="BM33" s="577"/>
      <c r="BN33" s="577"/>
      <c r="EG33" s="577"/>
      <c r="EH33" s="577"/>
      <c r="EI33" s="577"/>
      <c r="EJ33" s="577"/>
      <c r="EK33" s="577"/>
      <c r="EL33" s="577"/>
      <c r="EM33" s="577"/>
      <c r="EN33" s="577"/>
      <c r="EO33" s="577"/>
      <c r="EP33" s="577"/>
      <c r="EQ33" s="577"/>
      <c r="ER33" s="577"/>
      <c r="ES33" s="577"/>
      <c r="ET33" s="577"/>
      <c r="EU33" s="577"/>
      <c r="EV33" s="577"/>
      <c r="EW33" s="577"/>
      <c r="EX33" s="577"/>
      <c r="EY33" s="577"/>
      <c r="EZ33" s="577"/>
      <c r="FA33" s="577"/>
      <c r="FB33" s="577"/>
      <c r="FC33" s="577"/>
      <c r="FD33" s="577"/>
      <c r="FE33" s="577"/>
      <c r="FF33" s="577"/>
      <c r="FG33" s="577"/>
      <c r="FH33" s="577"/>
      <c r="FI33" s="577"/>
      <c r="FJ33" s="577"/>
      <c r="FK33" s="577"/>
      <c r="FL33" s="577"/>
      <c r="FM33" s="577"/>
      <c r="FN33" s="577"/>
      <c r="FO33" s="577"/>
      <c r="FP33" s="577"/>
      <c r="FQ33" s="577"/>
      <c r="FR33" s="577"/>
      <c r="FS33" s="577"/>
      <c r="FT33" s="577"/>
      <c r="FU33" s="577"/>
      <c r="FV33" s="577"/>
      <c r="FW33" s="577"/>
      <c r="FX33" s="577"/>
      <c r="FY33" s="577"/>
      <c r="FZ33" s="577"/>
      <c r="GA33" s="577"/>
      <c r="GB33" s="577"/>
      <c r="GC33" s="577"/>
      <c r="GD33" s="577"/>
      <c r="GE33" s="577"/>
      <c r="GF33" s="577"/>
      <c r="GG33" s="577"/>
      <c r="GH33" s="577"/>
      <c r="GI33" s="577"/>
      <c r="GJ33" s="577"/>
      <c r="GK33" s="577"/>
      <c r="GL33" s="577"/>
      <c r="GM33" s="577"/>
      <c r="GN33" s="577"/>
      <c r="GO33" s="577"/>
      <c r="GP33" s="577"/>
      <c r="GQ33" s="577"/>
      <c r="GR33" s="577"/>
      <c r="GS33" s="577"/>
      <c r="GT33" s="577"/>
      <c r="GU33" s="577"/>
      <c r="GV33" s="577"/>
      <c r="GW33" s="577"/>
      <c r="GX33" s="577"/>
      <c r="GY33" s="577"/>
      <c r="GZ33" s="577"/>
      <c r="HA33" s="577"/>
      <c r="HB33" s="577"/>
      <c r="HC33" s="577"/>
      <c r="HD33" s="577"/>
      <c r="HE33" s="577"/>
      <c r="HF33" s="577"/>
      <c r="HG33" s="577"/>
      <c r="HH33" s="577"/>
      <c r="HI33" s="577"/>
      <c r="HJ33" s="577"/>
      <c r="HK33" s="577"/>
      <c r="HL33" s="577"/>
      <c r="HM33" s="577"/>
      <c r="HN33" s="577"/>
      <c r="HO33" s="577"/>
      <c r="HP33" s="577"/>
      <c r="HQ33" s="577"/>
      <c r="HR33" s="577"/>
      <c r="HS33" s="577"/>
      <c r="HT33" s="577"/>
      <c r="HU33" s="577"/>
      <c r="HV33" s="577"/>
      <c r="HW33" s="577"/>
      <c r="HX33" s="577"/>
      <c r="HY33" s="577"/>
      <c r="HZ33" s="577"/>
      <c r="IA33" s="577"/>
      <c r="IB33" s="577"/>
      <c r="IC33" s="577"/>
      <c r="ID33" s="577"/>
      <c r="IE33" s="577"/>
      <c r="IF33" s="577"/>
      <c r="IG33" s="577"/>
      <c r="IH33" s="577"/>
      <c r="II33" s="577"/>
      <c r="IJ33" s="577"/>
      <c r="IK33" s="577"/>
      <c r="IL33" s="577"/>
      <c r="IM33" s="577"/>
      <c r="IN33" s="577"/>
      <c r="IO33" s="577"/>
      <c r="IP33" s="577"/>
      <c r="IQ33" s="577"/>
      <c r="IR33" s="577"/>
      <c r="IS33" s="577"/>
      <c r="IT33" s="577"/>
      <c r="IU33" s="577"/>
      <c r="IV33" s="577"/>
      <c r="IW33" s="577"/>
      <c r="IX33" s="577"/>
      <c r="IY33" s="577"/>
      <c r="IZ33" s="577"/>
      <c r="JA33" s="577"/>
      <c r="JB33" s="577"/>
      <c r="JC33" s="577"/>
      <c r="JD33" s="577"/>
      <c r="JE33" s="577"/>
      <c r="JF33" s="577"/>
      <c r="JG33" s="577"/>
      <c r="JH33" s="577"/>
      <c r="JI33" s="577"/>
      <c r="JJ33" s="577"/>
      <c r="JK33" s="577"/>
      <c r="JL33" s="577"/>
      <c r="JM33" s="577"/>
      <c r="JN33" s="577"/>
      <c r="JO33" s="577"/>
      <c r="JP33" s="577"/>
      <c r="JQ33" s="577"/>
      <c r="JR33" s="577"/>
      <c r="JS33" s="577"/>
      <c r="JT33" s="577"/>
      <c r="JU33" s="577"/>
      <c r="JV33" s="577"/>
      <c r="JW33" s="577"/>
      <c r="JX33" s="577"/>
      <c r="JY33" s="577"/>
      <c r="JZ33" s="577"/>
      <c r="KA33" s="577"/>
      <c r="KB33" s="577"/>
      <c r="KC33" s="577"/>
      <c r="KD33" s="577"/>
      <c r="KE33" s="577"/>
      <c r="KF33" s="577"/>
      <c r="KG33" s="577"/>
      <c r="KH33" s="577"/>
      <c r="KI33" s="577"/>
      <c r="KJ33" s="577"/>
      <c r="KK33" s="577"/>
      <c r="KL33" s="577"/>
      <c r="KM33" s="577"/>
      <c r="KN33" s="577"/>
      <c r="KO33" s="577"/>
      <c r="KP33" s="577"/>
      <c r="KQ33" s="577"/>
      <c r="KR33" s="577"/>
      <c r="KS33" s="577"/>
      <c r="KT33" s="577"/>
      <c r="KU33" s="577"/>
      <c r="KV33" s="577"/>
      <c r="KW33" s="577"/>
      <c r="KX33" s="577"/>
      <c r="KY33" s="577"/>
      <c r="KZ33" s="577"/>
      <c r="LA33" s="577"/>
      <c r="LB33" s="577"/>
      <c r="LC33" s="577"/>
      <c r="LD33" s="577"/>
      <c r="LE33" s="577"/>
      <c r="LF33" s="577"/>
      <c r="LG33" s="577"/>
      <c r="LH33" s="577"/>
      <c r="LI33" s="577"/>
      <c r="LJ33" s="577"/>
      <c r="LK33" s="577"/>
      <c r="LL33" s="577"/>
      <c r="LM33" s="577"/>
      <c r="LN33" s="577"/>
      <c r="LO33" s="577"/>
      <c r="LP33" s="577"/>
      <c r="LQ33" s="577"/>
      <c r="LR33" s="577"/>
      <c r="LS33" s="577"/>
      <c r="LT33" s="577"/>
      <c r="LU33" s="577"/>
      <c r="LV33" s="577"/>
      <c r="LW33" s="577"/>
      <c r="LX33" s="577"/>
      <c r="LY33" s="577"/>
      <c r="LZ33" s="577"/>
      <c r="MA33" s="577"/>
      <c r="MB33" s="577"/>
      <c r="MC33" s="577"/>
      <c r="MD33" s="577"/>
      <c r="ME33" s="577"/>
      <c r="MF33" s="577"/>
      <c r="MG33" s="577"/>
      <c r="MH33" s="577"/>
      <c r="MI33" s="577"/>
      <c r="MJ33" s="577"/>
      <c r="MK33" s="577"/>
      <c r="ML33" s="577"/>
      <c r="MM33" s="577"/>
      <c r="MN33" s="577"/>
      <c r="MO33" s="577"/>
      <c r="MP33" s="577"/>
      <c r="MQ33" s="577"/>
      <c r="MR33" s="577"/>
      <c r="MS33" s="577"/>
      <c r="MT33" s="577"/>
      <c r="MU33" s="577"/>
      <c r="MV33" s="577"/>
      <c r="MW33" s="577"/>
      <c r="MX33" s="577"/>
      <c r="MY33" s="577"/>
      <c r="MZ33" s="577"/>
      <c r="NA33" s="577"/>
      <c r="NB33" s="577"/>
      <c r="NC33" s="577"/>
      <c r="ND33" s="577"/>
      <c r="NE33" s="577"/>
      <c r="NF33" s="577"/>
      <c r="NG33" s="577"/>
      <c r="NH33" s="577"/>
      <c r="NI33" s="577"/>
      <c r="NJ33" s="577"/>
      <c r="NK33" s="577"/>
      <c r="NL33" s="577"/>
      <c r="NM33" s="577"/>
      <c r="NN33" s="577"/>
      <c r="NO33" s="577"/>
      <c r="NP33" s="577"/>
      <c r="NQ33" s="577"/>
      <c r="NR33" s="577"/>
      <c r="NS33" s="577"/>
      <c r="NT33" s="577"/>
      <c r="NU33" s="577"/>
      <c r="NV33" s="577"/>
      <c r="NW33" s="577"/>
      <c r="NX33" s="577"/>
      <c r="NY33" s="577"/>
      <c r="NZ33" s="577"/>
      <c r="OA33" s="577"/>
      <c r="OB33" s="577"/>
      <c r="OC33" s="577"/>
      <c r="OD33" s="577"/>
      <c r="OE33" s="577"/>
      <c r="OF33" s="577"/>
      <c r="OG33" s="577"/>
      <c r="OH33" s="577"/>
      <c r="OI33" s="577"/>
      <c r="OJ33" s="577"/>
      <c r="OK33" s="577"/>
      <c r="OL33" s="577"/>
      <c r="OM33" s="577"/>
      <c r="ON33" s="577"/>
      <c r="OO33" s="577"/>
      <c r="OP33" s="577"/>
      <c r="OQ33" s="577"/>
      <c r="OR33" s="577"/>
      <c r="OS33" s="577"/>
      <c r="OT33" s="577"/>
      <c r="OU33" s="577"/>
      <c r="OV33" s="577"/>
      <c r="OW33" s="577"/>
      <c r="OX33" s="577"/>
      <c r="OY33" s="577"/>
      <c r="OZ33" s="577"/>
      <c r="PA33" s="577"/>
      <c r="PB33" s="577"/>
      <c r="PC33" s="577"/>
      <c r="PD33" s="577"/>
      <c r="PE33" s="577"/>
      <c r="PF33" s="577"/>
      <c r="PG33" s="577"/>
      <c r="PH33" s="577"/>
      <c r="PI33" s="577"/>
      <c r="PJ33" s="577"/>
      <c r="PK33" s="577"/>
      <c r="PL33" s="577"/>
      <c r="PM33" s="577"/>
      <c r="PN33" s="577"/>
      <c r="PO33" s="577"/>
      <c r="PP33" s="577"/>
      <c r="PQ33" s="577"/>
      <c r="PR33" s="577"/>
      <c r="PS33" s="577"/>
      <c r="PT33" s="577"/>
      <c r="PU33" s="577"/>
      <c r="PV33" s="577"/>
      <c r="PW33" s="577"/>
      <c r="PX33" s="577"/>
      <c r="PY33" s="577"/>
      <c r="PZ33" s="577"/>
      <c r="QA33" s="577"/>
      <c r="QB33" s="577"/>
      <c r="QC33" s="577"/>
      <c r="QD33" s="577"/>
      <c r="QE33" s="577"/>
      <c r="QF33" s="577"/>
      <c r="QG33" s="577"/>
      <c r="QH33" s="577"/>
      <c r="QI33" s="577"/>
      <c r="QJ33" s="577"/>
      <c r="QK33" s="577"/>
      <c r="QL33" s="577"/>
      <c r="QM33" s="577"/>
      <c r="QN33" s="577"/>
      <c r="QO33" s="577"/>
      <c r="QP33" s="577"/>
      <c r="QQ33" s="577"/>
      <c r="QR33" s="577"/>
      <c r="QS33" s="577"/>
      <c r="QT33" s="577"/>
      <c r="QU33" s="577"/>
      <c r="QV33" s="577"/>
      <c r="QW33" s="577"/>
      <c r="QX33" s="577"/>
      <c r="QY33" s="577"/>
      <c r="QZ33" s="577"/>
      <c r="RA33" s="577"/>
      <c r="RB33" s="577"/>
      <c r="RC33" s="577"/>
      <c r="RD33" s="577"/>
      <c r="RE33" s="577"/>
      <c r="RF33" s="577"/>
      <c r="RG33" s="577"/>
      <c r="RH33" s="577"/>
      <c r="RI33" s="577"/>
      <c r="RJ33" s="577"/>
      <c r="RK33" s="577"/>
      <c r="RL33" s="577"/>
      <c r="RM33" s="577"/>
      <c r="RN33" s="577"/>
      <c r="RO33" s="577"/>
      <c r="RP33" s="577"/>
      <c r="RQ33" s="577"/>
      <c r="RR33" s="577"/>
      <c r="RS33" s="577"/>
      <c r="RT33" s="577"/>
      <c r="RU33" s="577"/>
      <c r="RV33" s="577"/>
      <c r="RW33" s="577"/>
      <c r="RX33" s="577"/>
      <c r="RY33" s="577"/>
      <c r="RZ33" s="577"/>
      <c r="SA33" s="577"/>
      <c r="SB33" s="577"/>
      <c r="SC33" s="577"/>
      <c r="SD33" s="577"/>
      <c r="SE33" s="577"/>
      <c r="SF33" s="577"/>
      <c r="SG33" s="577"/>
      <c r="SH33" s="577"/>
      <c r="SI33" s="577"/>
      <c r="SJ33" s="577"/>
      <c r="SK33" s="577"/>
      <c r="SL33" s="577"/>
      <c r="SM33" s="577"/>
      <c r="SN33" s="577"/>
      <c r="SO33" s="577"/>
      <c r="SP33" s="577"/>
      <c r="SQ33" s="577"/>
      <c r="SR33" s="577"/>
      <c r="SS33" s="577"/>
      <c r="ST33" s="577"/>
      <c r="SU33" s="577"/>
      <c r="SV33" s="577"/>
      <c r="SW33" s="577"/>
      <c r="SX33" s="577"/>
      <c r="SY33" s="577"/>
      <c r="SZ33" s="577"/>
      <c r="TA33" s="577"/>
      <c r="TB33" s="577"/>
      <c r="TC33" s="577"/>
      <c r="TD33" s="577"/>
      <c r="TE33" s="577"/>
      <c r="TF33" s="577"/>
      <c r="TG33" s="577"/>
      <c r="TH33" s="577"/>
      <c r="TI33" s="577"/>
      <c r="TJ33" s="577"/>
      <c r="TK33" s="577"/>
      <c r="TL33" s="577"/>
      <c r="TM33" s="577"/>
      <c r="TN33" s="577"/>
      <c r="TO33" s="577"/>
      <c r="TP33" s="577"/>
      <c r="TQ33" s="577"/>
      <c r="TR33" s="577"/>
      <c r="TS33" s="577"/>
      <c r="TT33" s="577"/>
      <c r="TU33" s="577"/>
      <c r="TV33" s="577"/>
      <c r="TW33" s="577"/>
      <c r="TX33" s="577"/>
      <c r="TY33" s="577"/>
      <c r="TZ33" s="577"/>
      <c r="UA33" s="577"/>
      <c r="UB33" s="577"/>
      <c r="UC33" s="577"/>
      <c r="UD33" s="577"/>
      <c r="UE33" s="577"/>
      <c r="UF33" s="577"/>
      <c r="UG33" s="577"/>
      <c r="UH33" s="577"/>
      <c r="UI33" s="577"/>
      <c r="UJ33" s="577"/>
      <c r="UK33" s="577"/>
      <c r="UL33" s="577"/>
      <c r="UM33" s="577"/>
      <c r="UN33" s="577"/>
      <c r="UO33" s="577"/>
      <c r="UP33" s="577"/>
      <c r="UQ33" s="577"/>
      <c r="UR33" s="577"/>
      <c r="US33" s="577"/>
      <c r="UT33" s="577"/>
      <c r="UU33" s="577"/>
      <c r="UV33" s="577"/>
      <c r="UW33" s="577"/>
      <c r="UX33" s="577"/>
      <c r="UY33" s="577"/>
    </row>
    <row r="34" spans="1:571" s="588" customFormat="1" ht="18.75" customHeight="1">
      <c r="A34" s="573"/>
      <c r="B34" s="573"/>
      <c r="C34" s="573"/>
      <c r="D34" s="639"/>
      <c r="E34" s="640"/>
      <c r="F34" s="641"/>
      <c r="G34" s="621" t="s">
        <v>7</v>
      </c>
      <c r="H34" s="622"/>
      <c r="I34" s="622"/>
      <c r="J34" s="622"/>
      <c r="K34" s="622"/>
      <c r="L34" s="622"/>
      <c r="M34" s="622"/>
      <c r="N34" s="622"/>
      <c r="O34" s="622"/>
      <c r="P34" s="622"/>
      <c r="Q34" s="622"/>
      <c r="R34" s="623"/>
      <c r="S34" s="589"/>
      <c r="T34" s="624" t="s">
        <v>370</v>
      </c>
      <c r="U34" s="624"/>
      <c r="V34" s="624"/>
      <c r="W34" s="624"/>
      <c r="X34" s="624"/>
      <c r="Y34" s="624"/>
      <c r="Z34" s="624"/>
      <c r="AA34" s="624"/>
      <c r="AB34" s="624"/>
      <c r="AC34" s="624"/>
      <c r="AD34" s="624"/>
      <c r="AE34" s="624"/>
      <c r="AF34" s="624"/>
      <c r="AG34" s="624"/>
      <c r="AH34" s="624"/>
      <c r="AI34" s="624"/>
      <c r="AJ34" s="624"/>
      <c r="AK34" s="624"/>
      <c r="AL34" s="624"/>
      <c r="AM34" s="624"/>
      <c r="AN34" s="624"/>
      <c r="AO34" s="624"/>
      <c r="AP34" s="624"/>
      <c r="AQ34" s="624"/>
      <c r="AR34" s="624"/>
      <c r="AS34" s="624"/>
      <c r="AT34" s="624"/>
      <c r="AU34" s="624"/>
      <c r="AV34" s="624"/>
      <c r="AW34" s="624"/>
      <c r="AX34" s="624"/>
      <c r="AY34" s="624"/>
      <c r="AZ34" s="624"/>
      <c r="BA34" s="624"/>
      <c r="BB34" s="624"/>
      <c r="BC34" s="624"/>
      <c r="BD34" s="624"/>
      <c r="BE34" s="624"/>
      <c r="BF34" s="624"/>
      <c r="BG34" s="625"/>
      <c r="BH34" s="573"/>
      <c r="BO34" s="583"/>
      <c r="BP34" s="583"/>
      <c r="BQ34" s="583"/>
      <c r="BR34" s="583"/>
      <c r="BS34" s="583"/>
      <c r="BT34" s="583"/>
      <c r="BU34" s="583"/>
      <c r="BV34" s="583"/>
      <c r="BW34" s="583"/>
      <c r="BX34" s="583"/>
      <c r="BY34" s="583"/>
      <c r="BZ34" s="583"/>
      <c r="CA34" s="583"/>
      <c r="CB34" s="583"/>
      <c r="CC34" s="583"/>
      <c r="CD34" s="583"/>
      <c r="CE34" s="583"/>
      <c r="CF34" s="583"/>
      <c r="CG34" s="583"/>
      <c r="CH34" s="583"/>
      <c r="CI34" s="583"/>
      <c r="CJ34" s="583"/>
      <c r="CK34" s="583"/>
      <c r="CL34" s="583"/>
      <c r="CM34" s="583"/>
      <c r="CN34" s="583"/>
      <c r="CO34" s="583"/>
      <c r="CP34" s="583"/>
      <c r="EA34" s="583"/>
      <c r="EB34" s="583"/>
      <c r="EC34" s="583"/>
      <c r="ED34" s="583"/>
      <c r="EE34" s="583"/>
      <c r="EF34" s="583"/>
      <c r="EG34" s="577"/>
      <c r="EH34" s="577"/>
      <c r="EI34" s="577"/>
      <c r="EJ34" s="577"/>
      <c r="EK34" s="577"/>
      <c r="EL34" s="577"/>
      <c r="EM34" s="577"/>
      <c r="EN34" s="577"/>
      <c r="EO34" s="577"/>
      <c r="EP34" s="577"/>
      <c r="EQ34" s="577"/>
      <c r="ER34" s="577"/>
      <c r="ES34" s="577"/>
      <c r="ET34" s="577"/>
      <c r="EU34" s="577"/>
      <c r="EV34" s="577"/>
      <c r="EW34" s="577"/>
      <c r="EX34" s="577"/>
      <c r="EY34" s="577"/>
      <c r="EZ34" s="577"/>
      <c r="FA34" s="577"/>
      <c r="FB34" s="577"/>
      <c r="FC34" s="577"/>
      <c r="FD34" s="577"/>
      <c r="FE34" s="577"/>
      <c r="FF34" s="577"/>
      <c r="FG34" s="577"/>
      <c r="FH34" s="577"/>
      <c r="FI34" s="577"/>
      <c r="FJ34" s="577"/>
      <c r="FK34" s="577"/>
      <c r="FL34" s="577"/>
      <c r="FM34" s="577"/>
      <c r="FN34" s="577"/>
      <c r="FO34" s="577"/>
      <c r="FP34" s="577"/>
      <c r="FQ34" s="577"/>
      <c r="FR34" s="577"/>
      <c r="FS34" s="577"/>
      <c r="FT34" s="577"/>
      <c r="FU34" s="577"/>
      <c r="FV34" s="577"/>
      <c r="FW34" s="577"/>
      <c r="FX34" s="577"/>
      <c r="FY34" s="577"/>
      <c r="FZ34" s="577"/>
      <c r="GA34" s="577"/>
      <c r="GB34" s="577"/>
      <c r="GC34" s="577"/>
      <c r="GD34" s="577"/>
      <c r="GE34" s="577"/>
      <c r="GF34" s="577"/>
      <c r="GG34" s="577"/>
      <c r="GH34" s="577"/>
      <c r="GI34" s="577"/>
      <c r="GJ34" s="577"/>
      <c r="GK34" s="577"/>
      <c r="GL34" s="577"/>
      <c r="GM34" s="577"/>
      <c r="GN34" s="577"/>
      <c r="GO34" s="577"/>
      <c r="GP34" s="577"/>
      <c r="GQ34" s="577"/>
      <c r="GR34" s="577"/>
      <c r="GS34" s="577"/>
      <c r="GT34" s="577"/>
      <c r="GU34" s="577"/>
      <c r="GV34" s="577"/>
    </row>
    <row r="35" spans="1:571" s="583" customFormat="1" ht="19.5" customHeight="1" thickBot="1">
      <c r="A35" s="573"/>
      <c r="B35" s="573"/>
      <c r="C35" s="573"/>
      <c r="D35" s="642"/>
      <c r="E35" s="643"/>
      <c r="F35" s="644"/>
      <c r="G35" s="626" t="s">
        <v>426</v>
      </c>
      <c r="H35" s="627"/>
      <c r="I35" s="627"/>
      <c r="J35" s="627"/>
      <c r="K35" s="627"/>
      <c r="L35" s="627"/>
      <c r="M35" s="627"/>
      <c r="N35" s="627"/>
      <c r="O35" s="627"/>
      <c r="P35" s="627"/>
      <c r="Q35" s="627"/>
      <c r="R35" s="628"/>
      <c r="S35" s="593"/>
      <c r="T35" s="629" t="s">
        <v>370</v>
      </c>
      <c r="U35" s="629"/>
      <c r="V35" s="629"/>
      <c r="W35" s="629"/>
      <c r="X35" s="629"/>
      <c r="Y35" s="629"/>
      <c r="Z35" s="629"/>
      <c r="AA35" s="629"/>
      <c r="AB35" s="629"/>
      <c r="AC35" s="629"/>
      <c r="AD35" s="629"/>
      <c r="AE35" s="629"/>
      <c r="AF35" s="629"/>
      <c r="AG35" s="629"/>
      <c r="AH35" s="629"/>
      <c r="AI35" s="629"/>
      <c r="AJ35" s="629"/>
      <c r="AK35" s="629"/>
      <c r="AL35" s="629"/>
      <c r="AM35" s="629"/>
      <c r="AN35" s="629"/>
      <c r="AO35" s="629"/>
      <c r="AP35" s="629"/>
      <c r="AQ35" s="629"/>
      <c r="AR35" s="629"/>
      <c r="AS35" s="629"/>
      <c r="AT35" s="629"/>
      <c r="AU35" s="629"/>
      <c r="AV35" s="629"/>
      <c r="AW35" s="629"/>
      <c r="AX35" s="629"/>
      <c r="AY35" s="629"/>
      <c r="AZ35" s="629"/>
      <c r="BA35" s="629"/>
      <c r="BB35" s="629"/>
      <c r="BC35" s="629"/>
      <c r="BD35" s="629"/>
      <c r="BE35" s="629"/>
      <c r="BF35" s="629"/>
      <c r="BG35" s="630"/>
      <c r="BH35" s="573"/>
      <c r="BI35" s="577"/>
      <c r="BJ35" s="577"/>
      <c r="BK35" s="577"/>
      <c r="BL35" s="577"/>
      <c r="BM35" s="577"/>
      <c r="BN35" s="577"/>
      <c r="EG35" s="577"/>
      <c r="EH35" s="577"/>
      <c r="EI35" s="577"/>
      <c r="EJ35" s="577"/>
      <c r="EK35" s="577"/>
      <c r="EL35" s="577"/>
      <c r="EM35" s="577"/>
      <c r="EN35" s="577"/>
      <c r="EO35" s="577"/>
      <c r="EP35" s="577"/>
      <c r="EQ35" s="577"/>
      <c r="ER35" s="577"/>
      <c r="ES35" s="577"/>
      <c r="ET35" s="577"/>
      <c r="EU35" s="577"/>
      <c r="EV35" s="577"/>
      <c r="EW35" s="577"/>
      <c r="EX35" s="577"/>
      <c r="EY35" s="577"/>
      <c r="EZ35" s="577"/>
      <c r="FA35" s="577"/>
      <c r="FB35" s="577"/>
      <c r="FC35" s="577"/>
      <c r="FD35" s="577"/>
      <c r="FE35" s="577"/>
      <c r="FF35" s="577"/>
      <c r="FG35" s="577"/>
      <c r="FH35" s="577"/>
      <c r="FI35" s="577"/>
      <c r="FJ35" s="577"/>
      <c r="FK35" s="577"/>
      <c r="FL35" s="577"/>
      <c r="FM35" s="577"/>
      <c r="FN35" s="577"/>
      <c r="FO35" s="577"/>
      <c r="FP35" s="577"/>
      <c r="FQ35" s="577"/>
      <c r="FR35" s="577"/>
      <c r="FS35" s="577"/>
      <c r="FT35" s="577"/>
      <c r="FU35" s="577"/>
      <c r="FV35" s="577"/>
      <c r="FW35" s="577"/>
      <c r="FX35" s="577"/>
      <c r="FY35" s="577"/>
      <c r="FZ35" s="577"/>
      <c r="GA35" s="577"/>
      <c r="GB35" s="577"/>
      <c r="GC35" s="577"/>
      <c r="GD35" s="577"/>
      <c r="GE35" s="577"/>
      <c r="GF35" s="577"/>
      <c r="GG35" s="577"/>
      <c r="GH35" s="577"/>
      <c r="GI35" s="577"/>
      <c r="GJ35" s="577"/>
      <c r="GK35" s="577"/>
      <c r="GL35" s="577"/>
      <c r="GM35" s="577"/>
      <c r="GN35" s="577"/>
      <c r="GO35" s="577"/>
      <c r="GP35" s="577"/>
      <c r="GQ35" s="577"/>
      <c r="GR35" s="577"/>
      <c r="GS35" s="577"/>
      <c r="GT35" s="577"/>
      <c r="GU35" s="577"/>
      <c r="GV35" s="577"/>
      <c r="GW35" s="577"/>
      <c r="GX35" s="577"/>
      <c r="GY35" s="577"/>
      <c r="GZ35" s="577"/>
      <c r="HA35" s="577"/>
      <c r="HB35" s="577"/>
      <c r="HC35" s="577"/>
      <c r="HD35" s="577"/>
      <c r="HE35" s="577"/>
      <c r="HF35" s="577"/>
      <c r="HG35" s="577"/>
      <c r="HH35" s="577"/>
      <c r="HI35" s="577"/>
      <c r="HJ35" s="577"/>
      <c r="HK35" s="577"/>
      <c r="HL35" s="577"/>
      <c r="HM35" s="577"/>
      <c r="HN35" s="577"/>
      <c r="HO35" s="577"/>
      <c r="HP35" s="577"/>
      <c r="HQ35" s="577"/>
      <c r="HR35" s="577"/>
      <c r="HS35" s="577"/>
      <c r="HT35" s="577"/>
      <c r="HU35" s="577"/>
      <c r="HV35" s="577"/>
      <c r="HW35" s="577"/>
      <c r="HX35" s="577"/>
      <c r="HY35" s="577"/>
      <c r="HZ35" s="577"/>
      <c r="IA35" s="577"/>
      <c r="IB35" s="577"/>
      <c r="IC35" s="577"/>
      <c r="ID35" s="577"/>
      <c r="IE35" s="577"/>
      <c r="IF35" s="577"/>
      <c r="IG35" s="577"/>
      <c r="IH35" s="577"/>
      <c r="II35" s="577"/>
      <c r="IJ35" s="577"/>
      <c r="IK35" s="577"/>
      <c r="IL35" s="577"/>
      <c r="IM35" s="577"/>
      <c r="IN35" s="577"/>
      <c r="IO35" s="577"/>
      <c r="IP35" s="577"/>
      <c r="IQ35" s="577"/>
      <c r="IR35" s="577"/>
      <c r="IS35" s="577"/>
      <c r="IT35" s="577"/>
      <c r="IU35" s="577"/>
      <c r="IV35" s="577"/>
      <c r="IW35" s="577"/>
      <c r="IX35" s="577"/>
      <c r="IY35" s="577"/>
      <c r="IZ35" s="577"/>
      <c r="JA35" s="577"/>
      <c r="JB35" s="577"/>
      <c r="JC35" s="577"/>
      <c r="JD35" s="577"/>
      <c r="JE35" s="577"/>
      <c r="JF35" s="577"/>
      <c r="JG35" s="577"/>
      <c r="JH35" s="577"/>
      <c r="JI35" s="577"/>
      <c r="JJ35" s="577"/>
      <c r="JK35" s="577"/>
      <c r="JL35" s="577"/>
      <c r="JM35" s="577"/>
      <c r="JN35" s="577"/>
      <c r="JO35" s="577"/>
      <c r="JP35" s="577"/>
      <c r="JQ35" s="577"/>
      <c r="JR35" s="577"/>
      <c r="JS35" s="577"/>
      <c r="JT35" s="577"/>
      <c r="JU35" s="577"/>
      <c r="JV35" s="577"/>
      <c r="JW35" s="577"/>
      <c r="JX35" s="577"/>
      <c r="JY35" s="577"/>
      <c r="JZ35" s="577"/>
      <c r="KA35" s="577"/>
      <c r="KB35" s="577"/>
      <c r="KC35" s="577"/>
      <c r="KD35" s="577"/>
      <c r="KE35" s="577"/>
      <c r="KF35" s="577"/>
      <c r="KG35" s="577"/>
      <c r="KH35" s="577"/>
      <c r="KI35" s="577"/>
      <c r="KJ35" s="577"/>
      <c r="KK35" s="577"/>
      <c r="KL35" s="577"/>
      <c r="KM35" s="577"/>
      <c r="KN35" s="577"/>
      <c r="KO35" s="577"/>
      <c r="KP35" s="577"/>
      <c r="KQ35" s="577"/>
      <c r="KR35" s="577"/>
      <c r="KS35" s="577"/>
      <c r="KT35" s="577"/>
      <c r="KU35" s="577"/>
      <c r="KV35" s="577"/>
      <c r="KW35" s="577"/>
      <c r="KX35" s="577"/>
      <c r="KY35" s="577"/>
      <c r="KZ35" s="577"/>
      <c r="LA35" s="577"/>
      <c r="LB35" s="577"/>
      <c r="LC35" s="577"/>
      <c r="LD35" s="577"/>
      <c r="LE35" s="577"/>
      <c r="LF35" s="577"/>
      <c r="LG35" s="577"/>
      <c r="LH35" s="577"/>
      <c r="LI35" s="577"/>
      <c r="LJ35" s="577"/>
      <c r="LK35" s="577"/>
      <c r="LL35" s="577"/>
      <c r="LM35" s="577"/>
      <c r="LN35" s="577"/>
      <c r="LO35" s="577"/>
      <c r="LP35" s="577"/>
      <c r="LQ35" s="577"/>
      <c r="LR35" s="577"/>
      <c r="LS35" s="577"/>
      <c r="LT35" s="577"/>
      <c r="LU35" s="577"/>
      <c r="LV35" s="577"/>
      <c r="LW35" s="577"/>
      <c r="LX35" s="577"/>
      <c r="LY35" s="577"/>
      <c r="LZ35" s="577"/>
      <c r="MA35" s="577"/>
      <c r="MB35" s="577"/>
      <c r="MC35" s="577"/>
      <c r="MD35" s="577"/>
      <c r="ME35" s="577"/>
      <c r="MF35" s="577"/>
      <c r="MG35" s="577"/>
      <c r="MH35" s="577"/>
      <c r="MI35" s="577"/>
      <c r="MJ35" s="577"/>
      <c r="MK35" s="577"/>
      <c r="ML35" s="577"/>
      <c r="MM35" s="577"/>
      <c r="MN35" s="577"/>
      <c r="MO35" s="577"/>
      <c r="MP35" s="577"/>
      <c r="MQ35" s="577"/>
      <c r="MR35" s="577"/>
      <c r="MS35" s="577"/>
      <c r="MT35" s="577"/>
      <c r="MU35" s="577"/>
      <c r="MV35" s="577"/>
      <c r="MW35" s="577"/>
      <c r="MX35" s="577"/>
      <c r="MY35" s="577"/>
      <c r="MZ35" s="577"/>
      <c r="NA35" s="577"/>
      <c r="NB35" s="577"/>
      <c r="NC35" s="577"/>
      <c r="ND35" s="577"/>
      <c r="NE35" s="577"/>
      <c r="NF35" s="577"/>
      <c r="NG35" s="577"/>
      <c r="NH35" s="577"/>
      <c r="NI35" s="577"/>
      <c r="NJ35" s="577"/>
      <c r="NK35" s="577"/>
      <c r="NL35" s="577"/>
      <c r="NM35" s="577"/>
      <c r="NN35" s="577"/>
      <c r="NO35" s="577"/>
      <c r="NP35" s="577"/>
      <c r="NQ35" s="577"/>
      <c r="NR35" s="577"/>
      <c r="NS35" s="577"/>
      <c r="NT35" s="577"/>
      <c r="NU35" s="577"/>
      <c r="NV35" s="577"/>
      <c r="NW35" s="577"/>
      <c r="NX35" s="577"/>
      <c r="NY35" s="577"/>
      <c r="NZ35" s="577"/>
      <c r="OA35" s="577"/>
      <c r="OB35" s="577"/>
      <c r="OC35" s="577"/>
      <c r="OD35" s="577"/>
      <c r="OE35" s="577"/>
      <c r="OF35" s="577"/>
      <c r="OG35" s="577"/>
      <c r="OH35" s="577"/>
      <c r="OI35" s="577"/>
      <c r="OJ35" s="577"/>
      <c r="OK35" s="577"/>
      <c r="OL35" s="577"/>
      <c r="OM35" s="577"/>
      <c r="ON35" s="577"/>
      <c r="OO35" s="577"/>
      <c r="OP35" s="577"/>
      <c r="OQ35" s="577"/>
      <c r="OR35" s="577"/>
      <c r="OS35" s="577"/>
      <c r="OT35" s="577"/>
      <c r="OU35" s="577"/>
      <c r="OV35" s="577"/>
      <c r="OW35" s="577"/>
      <c r="OX35" s="577"/>
      <c r="OY35" s="577"/>
      <c r="OZ35" s="577"/>
      <c r="PA35" s="577"/>
      <c r="PB35" s="577"/>
      <c r="PC35" s="577"/>
      <c r="PD35" s="577"/>
      <c r="PE35" s="577"/>
      <c r="PF35" s="577"/>
      <c r="PG35" s="577"/>
      <c r="PH35" s="577"/>
      <c r="PI35" s="577"/>
      <c r="PJ35" s="577"/>
      <c r="PK35" s="577"/>
      <c r="PL35" s="577"/>
      <c r="PM35" s="577"/>
      <c r="PN35" s="577"/>
      <c r="PO35" s="577"/>
      <c r="PP35" s="577"/>
      <c r="PQ35" s="577"/>
      <c r="PR35" s="577"/>
      <c r="PS35" s="577"/>
      <c r="PT35" s="577"/>
      <c r="PU35" s="577"/>
      <c r="PV35" s="577"/>
      <c r="PW35" s="577"/>
      <c r="PX35" s="577"/>
      <c r="PY35" s="577"/>
      <c r="PZ35" s="577"/>
      <c r="QA35" s="577"/>
      <c r="QB35" s="577"/>
      <c r="QC35" s="577"/>
      <c r="QD35" s="577"/>
      <c r="QE35" s="577"/>
      <c r="QF35" s="577"/>
      <c r="QG35" s="577"/>
      <c r="QH35" s="577"/>
      <c r="QI35" s="577"/>
      <c r="QJ35" s="577"/>
      <c r="QK35" s="577"/>
      <c r="QL35" s="577"/>
      <c r="QM35" s="577"/>
      <c r="QN35" s="577"/>
      <c r="QO35" s="577"/>
      <c r="QP35" s="577"/>
      <c r="QQ35" s="577"/>
      <c r="QR35" s="577"/>
      <c r="QS35" s="577"/>
      <c r="QT35" s="577"/>
      <c r="QU35" s="577"/>
      <c r="QV35" s="577"/>
      <c r="QW35" s="577"/>
      <c r="QX35" s="577"/>
      <c r="QY35" s="577"/>
      <c r="QZ35" s="577"/>
      <c r="RA35" s="577"/>
      <c r="RB35" s="577"/>
      <c r="RC35" s="577"/>
      <c r="RD35" s="577"/>
      <c r="RE35" s="577"/>
      <c r="RF35" s="577"/>
      <c r="RG35" s="577"/>
      <c r="RH35" s="577"/>
      <c r="RI35" s="577"/>
      <c r="RJ35" s="577"/>
      <c r="RK35" s="577"/>
      <c r="RL35" s="577"/>
      <c r="RM35" s="577"/>
      <c r="RN35" s="577"/>
      <c r="RO35" s="577"/>
      <c r="RP35" s="577"/>
      <c r="RQ35" s="577"/>
      <c r="RR35" s="577"/>
      <c r="RS35" s="577"/>
      <c r="RT35" s="577"/>
      <c r="RU35" s="577"/>
      <c r="RV35" s="577"/>
      <c r="RW35" s="577"/>
      <c r="RX35" s="577"/>
      <c r="RY35" s="577"/>
      <c r="RZ35" s="577"/>
      <c r="SA35" s="577"/>
      <c r="SB35" s="577"/>
      <c r="SC35" s="577"/>
      <c r="SD35" s="577"/>
      <c r="SE35" s="577"/>
      <c r="SF35" s="577"/>
      <c r="SG35" s="577"/>
      <c r="SH35" s="577"/>
      <c r="SI35" s="577"/>
      <c r="SJ35" s="577"/>
      <c r="SK35" s="577"/>
      <c r="SL35" s="577"/>
      <c r="SM35" s="577"/>
      <c r="SN35" s="577"/>
      <c r="SO35" s="577"/>
      <c r="SP35" s="577"/>
      <c r="SQ35" s="577"/>
      <c r="SR35" s="577"/>
      <c r="SS35" s="577"/>
      <c r="ST35" s="577"/>
      <c r="SU35" s="577"/>
      <c r="SV35" s="577"/>
      <c r="SW35" s="577"/>
      <c r="SX35" s="577"/>
      <c r="SY35" s="577"/>
      <c r="SZ35" s="577"/>
      <c r="TA35" s="577"/>
      <c r="TB35" s="577"/>
      <c r="TC35" s="577"/>
      <c r="TD35" s="577"/>
      <c r="TE35" s="577"/>
      <c r="TF35" s="577"/>
      <c r="TG35" s="577"/>
      <c r="TH35" s="577"/>
      <c r="TI35" s="577"/>
      <c r="TJ35" s="577"/>
      <c r="TK35" s="577"/>
      <c r="TL35" s="577"/>
      <c r="TM35" s="577"/>
      <c r="TN35" s="577"/>
      <c r="TO35" s="577"/>
      <c r="TP35" s="577"/>
      <c r="TQ35" s="577"/>
      <c r="TR35" s="577"/>
      <c r="TS35" s="577"/>
      <c r="TT35" s="577"/>
      <c r="TU35" s="577"/>
      <c r="TV35" s="577"/>
      <c r="TW35" s="577"/>
      <c r="TX35" s="577"/>
      <c r="TY35" s="577"/>
      <c r="TZ35" s="577"/>
      <c r="UA35" s="577"/>
      <c r="UB35" s="577"/>
      <c r="UC35" s="577"/>
      <c r="UD35" s="577"/>
      <c r="UE35" s="577"/>
      <c r="UF35" s="577"/>
      <c r="UG35" s="577"/>
      <c r="UH35" s="577"/>
      <c r="UI35" s="577"/>
      <c r="UJ35" s="577"/>
      <c r="UK35" s="577"/>
      <c r="UL35" s="577"/>
      <c r="UM35" s="577"/>
      <c r="UN35" s="577"/>
      <c r="UO35" s="577"/>
      <c r="UP35" s="577"/>
      <c r="UQ35" s="577"/>
      <c r="UR35" s="577"/>
      <c r="US35" s="577"/>
      <c r="UT35" s="577"/>
      <c r="UU35" s="577"/>
      <c r="UV35" s="577"/>
      <c r="UW35" s="577"/>
      <c r="UX35" s="577"/>
      <c r="UY35" s="577"/>
    </row>
    <row r="36" spans="1:571" s="583" customFormat="1">
      <c r="A36" s="573"/>
      <c r="B36" s="573"/>
      <c r="C36" s="573"/>
      <c r="D36" s="592"/>
      <c r="E36" s="592"/>
      <c r="F36" s="592"/>
      <c r="G36" s="594"/>
      <c r="H36" s="594"/>
      <c r="I36" s="594"/>
      <c r="J36" s="594"/>
      <c r="K36" s="594"/>
      <c r="L36" s="594"/>
      <c r="M36" s="594"/>
      <c r="N36" s="594"/>
      <c r="O36" s="594"/>
      <c r="P36" s="594"/>
      <c r="Q36" s="594"/>
      <c r="R36" s="594"/>
      <c r="T36" s="595"/>
      <c r="U36" s="595"/>
      <c r="V36" s="595"/>
      <c r="W36" s="595"/>
      <c r="X36" s="595"/>
      <c r="Y36" s="595"/>
      <c r="Z36" s="595"/>
      <c r="AA36" s="595"/>
      <c r="AB36" s="595"/>
      <c r="AC36" s="595"/>
      <c r="AD36" s="595"/>
      <c r="AE36" s="595"/>
      <c r="AF36" s="595"/>
      <c r="AG36" s="595"/>
      <c r="AH36" s="595"/>
      <c r="AI36" s="595"/>
      <c r="AJ36" s="595"/>
      <c r="AK36" s="595"/>
      <c r="AL36" s="595"/>
      <c r="AM36" s="595"/>
      <c r="AN36" s="595"/>
      <c r="AO36" s="595"/>
      <c r="AP36" s="595"/>
      <c r="AQ36" s="595"/>
      <c r="AR36" s="595"/>
      <c r="AS36" s="595"/>
      <c r="AT36" s="595"/>
      <c r="AU36" s="595"/>
      <c r="AV36" s="595"/>
      <c r="AW36" s="595"/>
      <c r="AX36" s="595"/>
      <c r="AY36" s="595"/>
      <c r="AZ36" s="595"/>
      <c r="BA36" s="595"/>
      <c r="BB36" s="595"/>
      <c r="BC36" s="595"/>
      <c r="BD36" s="595"/>
      <c r="BE36" s="595"/>
      <c r="BF36" s="595"/>
      <c r="BG36" s="595"/>
      <c r="BH36" s="573"/>
      <c r="BI36" s="577"/>
      <c r="BJ36" s="577"/>
      <c r="BK36" s="577"/>
      <c r="BL36" s="577"/>
      <c r="BM36" s="577"/>
      <c r="BN36" s="577"/>
      <c r="EG36" s="577"/>
      <c r="EH36" s="577"/>
      <c r="EI36" s="577"/>
      <c r="EJ36" s="577"/>
      <c r="EK36" s="577"/>
      <c r="EL36" s="577"/>
      <c r="EM36" s="577"/>
      <c r="EN36" s="577"/>
      <c r="EO36" s="577"/>
      <c r="EP36" s="577"/>
      <c r="EQ36" s="577"/>
      <c r="ER36" s="577"/>
      <c r="ES36" s="577"/>
      <c r="ET36" s="577"/>
      <c r="EU36" s="577"/>
      <c r="EV36" s="577"/>
      <c r="EW36" s="577"/>
      <c r="EX36" s="577"/>
      <c r="EY36" s="577"/>
      <c r="EZ36" s="577"/>
      <c r="FA36" s="577"/>
      <c r="FB36" s="577"/>
      <c r="FC36" s="577"/>
      <c r="FD36" s="577"/>
      <c r="FE36" s="577"/>
      <c r="FF36" s="577"/>
      <c r="FG36" s="577"/>
      <c r="FH36" s="577"/>
      <c r="FI36" s="577"/>
      <c r="FJ36" s="577"/>
      <c r="FK36" s="577"/>
      <c r="FL36" s="577"/>
      <c r="FM36" s="577"/>
      <c r="FN36" s="577"/>
      <c r="FO36" s="577"/>
      <c r="FP36" s="577"/>
      <c r="FQ36" s="577"/>
      <c r="FR36" s="577"/>
      <c r="FS36" s="577"/>
      <c r="FT36" s="577"/>
      <c r="FU36" s="577"/>
      <c r="FV36" s="577"/>
      <c r="FW36" s="577"/>
      <c r="FX36" s="577"/>
      <c r="FY36" s="577"/>
      <c r="FZ36" s="577"/>
      <c r="GA36" s="577"/>
      <c r="GB36" s="577"/>
      <c r="GC36" s="577"/>
      <c r="GD36" s="577"/>
      <c r="GE36" s="577"/>
      <c r="GF36" s="577"/>
      <c r="GG36" s="577"/>
      <c r="GH36" s="577"/>
      <c r="GI36" s="577"/>
      <c r="GJ36" s="577"/>
      <c r="GK36" s="577"/>
      <c r="GL36" s="577"/>
      <c r="GM36" s="577"/>
      <c r="GN36" s="577"/>
      <c r="GO36" s="577"/>
      <c r="GP36" s="577"/>
      <c r="GQ36" s="577"/>
      <c r="GR36" s="577"/>
      <c r="GS36" s="577"/>
      <c r="GT36" s="577"/>
      <c r="GU36" s="577"/>
      <c r="GV36" s="577"/>
      <c r="GW36" s="577"/>
      <c r="GX36" s="577"/>
      <c r="GY36" s="577"/>
      <c r="GZ36" s="577"/>
      <c r="HA36" s="577"/>
      <c r="HB36" s="577"/>
      <c r="HC36" s="577"/>
      <c r="HD36" s="577"/>
      <c r="HE36" s="577"/>
      <c r="HF36" s="577"/>
      <c r="HG36" s="577"/>
      <c r="HH36" s="577"/>
      <c r="HI36" s="577"/>
      <c r="HJ36" s="577"/>
      <c r="HK36" s="577"/>
      <c r="HL36" s="577"/>
      <c r="HM36" s="577"/>
      <c r="HN36" s="577"/>
      <c r="HO36" s="577"/>
      <c r="HP36" s="577"/>
      <c r="HQ36" s="577"/>
      <c r="HR36" s="577"/>
      <c r="HS36" s="577"/>
      <c r="HT36" s="577"/>
      <c r="HU36" s="577"/>
      <c r="HV36" s="577"/>
      <c r="HW36" s="577"/>
      <c r="HX36" s="577"/>
      <c r="HY36" s="577"/>
      <c r="HZ36" s="577"/>
      <c r="IA36" s="577"/>
      <c r="IB36" s="577"/>
      <c r="IC36" s="577"/>
      <c r="ID36" s="577"/>
      <c r="IE36" s="577"/>
      <c r="IF36" s="577"/>
      <c r="IG36" s="577"/>
      <c r="IH36" s="577"/>
      <c r="II36" s="577"/>
      <c r="IJ36" s="577"/>
      <c r="IK36" s="577"/>
      <c r="IL36" s="577"/>
      <c r="IM36" s="577"/>
      <c r="IN36" s="577"/>
      <c r="IO36" s="577"/>
      <c r="IP36" s="577"/>
      <c r="IQ36" s="577"/>
      <c r="IR36" s="577"/>
      <c r="IS36" s="577"/>
      <c r="IT36" s="577"/>
      <c r="IU36" s="577"/>
      <c r="IV36" s="577"/>
      <c r="IW36" s="577"/>
      <c r="IX36" s="577"/>
      <c r="IY36" s="577"/>
      <c r="IZ36" s="577"/>
      <c r="JA36" s="577"/>
      <c r="JB36" s="577"/>
      <c r="JC36" s="577"/>
      <c r="JD36" s="577"/>
      <c r="JE36" s="577"/>
      <c r="JF36" s="577"/>
      <c r="JG36" s="577"/>
      <c r="JH36" s="577"/>
      <c r="JI36" s="577"/>
      <c r="JJ36" s="577"/>
      <c r="JK36" s="577"/>
      <c r="JL36" s="577"/>
      <c r="JM36" s="577"/>
      <c r="JN36" s="577"/>
      <c r="JO36" s="577"/>
      <c r="JP36" s="577"/>
      <c r="JQ36" s="577"/>
      <c r="JR36" s="577"/>
      <c r="JS36" s="577"/>
      <c r="JT36" s="577"/>
      <c r="JU36" s="577"/>
      <c r="JV36" s="577"/>
      <c r="JW36" s="577"/>
      <c r="JX36" s="577"/>
      <c r="JY36" s="577"/>
      <c r="JZ36" s="577"/>
      <c r="KA36" s="577"/>
      <c r="KB36" s="577"/>
      <c r="KC36" s="577"/>
      <c r="KD36" s="577"/>
      <c r="KE36" s="577"/>
      <c r="KF36" s="577"/>
      <c r="KG36" s="577"/>
      <c r="KH36" s="577"/>
      <c r="KI36" s="577"/>
      <c r="KJ36" s="577"/>
      <c r="KK36" s="577"/>
      <c r="KL36" s="577"/>
      <c r="KM36" s="577"/>
      <c r="KN36" s="577"/>
      <c r="KO36" s="577"/>
      <c r="KP36" s="577"/>
      <c r="KQ36" s="577"/>
      <c r="KR36" s="577"/>
      <c r="KS36" s="577"/>
      <c r="KT36" s="577"/>
      <c r="KU36" s="577"/>
      <c r="KV36" s="577"/>
      <c r="KW36" s="577"/>
      <c r="KX36" s="577"/>
      <c r="KY36" s="577"/>
      <c r="KZ36" s="577"/>
      <c r="LA36" s="577"/>
      <c r="LB36" s="577"/>
      <c r="LC36" s="577"/>
      <c r="LD36" s="577"/>
      <c r="LE36" s="577"/>
      <c r="LF36" s="577"/>
      <c r="LG36" s="577"/>
      <c r="LH36" s="577"/>
      <c r="LI36" s="577"/>
      <c r="LJ36" s="577"/>
      <c r="LK36" s="577"/>
      <c r="LL36" s="577"/>
      <c r="LM36" s="577"/>
      <c r="LN36" s="577"/>
      <c r="LO36" s="577"/>
      <c r="LP36" s="577"/>
      <c r="LQ36" s="577"/>
      <c r="LR36" s="577"/>
      <c r="LS36" s="577"/>
      <c r="LT36" s="577"/>
      <c r="LU36" s="577"/>
      <c r="LV36" s="577"/>
      <c r="LW36" s="577"/>
      <c r="LX36" s="577"/>
      <c r="LY36" s="577"/>
      <c r="LZ36" s="577"/>
      <c r="MA36" s="577"/>
      <c r="MB36" s="577"/>
      <c r="MC36" s="577"/>
      <c r="MD36" s="577"/>
      <c r="ME36" s="577"/>
      <c r="MF36" s="577"/>
      <c r="MG36" s="577"/>
      <c r="MH36" s="577"/>
      <c r="MI36" s="577"/>
      <c r="MJ36" s="577"/>
      <c r="MK36" s="577"/>
      <c r="ML36" s="577"/>
      <c r="MM36" s="577"/>
      <c r="MN36" s="577"/>
      <c r="MO36" s="577"/>
      <c r="MP36" s="577"/>
      <c r="MQ36" s="577"/>
      <c r="MR36" s="577"/>
      <c r="MS36" s="577"/>
      <c r="MT36" s="577"/>
      <c r="MU36" s="577"/>
      <c r="MV36" s="577"/>
      <c r="MW36" s="577"/>
      <c r="MX36" s="577"/>
      <c r="MY36" s="577"/>
      <c r="MZ36" s="577"/>
      <c r="NA36" s="577"/>
      <c r="NB36" s="577"/>
      <c r="NC36" s="577"/>
      <c r="ND36" s="577"/>
      <c r="NE36" s="577"/>
      <c r="NF36" s="577"/>
      <c r="NG36" s="577"/>
      <c r="NH36" s="577"/>
      <c r="NI36" s="577"/>
      <c r="NJ36" s="577"/>
      <c r="NK36" s="577"/>
      <c r="NL36" s="577"/>
      <c r="NM36" s="577"/>
      <c r="NN36" s="577"/>
      <c r="NO36" s="577"/>
      <c r="NP36" s="577"/>
      <c r="NQ36" s="577"/>
      <c r="NR36" s="577"/>
      <c r="NS36" s="577"/>
      <c r="NT36" s="577"/>
      <c r="NU36" s="577"/>
      <c r="NV36" s="577"/>
      <c r="NW36" s="577"/>
      <c r="NX36" s="577"/>
      <c r="NY36" s="577"/>
      <c r="NZ36" s="577"/>
      <c r="OA36" s="577"/>
      <c r="OB36" s="577"/>
      <c r="OC36" s="577"/>
      <c r="OD36" s="577"/>
      <c r="OE36" s="577"/>
      <c r="OF36" s="577"/>
      <c r="OG36" s="577"/>
      <c r="OH36" s="577"/>
      <c r="OI36" s="577"/>
      <c r="OJ36" s="577"/>
      <c r="OK36" s="577"/>
      <c r="OL36" s="577"/>
      <c r="OM36" s="577"/>
      <c r="ON36" s="577"/>
      <c r="OO36" s="577"/>
      <c r="OP36" s="577"/>
      <c r="OQ36" s="577"/>
      <c r="OR36" s="577"/>
      <c r="OS36" s="577"/>
      <c r="OT36" s="577"/>
      <c r="OU36" s="577"/>
      <c r="OV36" s="577"/>
      <c r="OW36" s="577"/>
      <c r="OX36" s="577"/>
      <c r="OY36" s="577"/>
      <c r="OZ36" s="577"/>
      <c r="PA36" s="577"/>
      <c r="PB36" s="577"/>
      <c r="PC36" s="577"/>
      <c r="PD36" s="577"/>
      <c r="PE36" s="577"/>
      <c r="PF36" s="577"/>
      <c r="PG36" s="577"/>
      <c r="PH36" s="577"/>
      <c r="PI36" s="577"/>
      <c r="PJ36" s="577"/>
      <c r="PK36" s="577"/>
      <c r="PL36" s="577"/>
      <c r="PM36" s="577"/>
      <c r="PN36" s="577"/>
      <c r="PO36" s="577"/>
      <c r="PP36" s="577"/>
      <c r="PQ36" s="577"/>
      <c r="PR36" s="577"/>
      <c r="PS36" s="577"/>
      <c r="PT36" s="577"/>
      <c r="PU36" s="577"/>
      <c r="PV36" s="577"/>
      <c r="PW36" s="577"/>
      <c r="PX36" s="577"/>
      <c r="PY36" s="577"/>
      <c r="PZ36" s="577"/>
      <c r="QA36" s="577"/>
      <c r="QB36" s="577"/>
      <c r="QC36" s="577"/>
      <c r="QD36" s="577"/>
      <c r="QE36" s="577"/>
      <c r="QF36" s="577"/>
      <c r="QG36" s="577"/>
      <c r="QH36" s="577"/>
      <c r="QI36" s="577"/>
      <c r="QJ36" s="577"/>
      <c r="QK36" s="577"/>
      <c r="QL36" s="577"/>
      <c r="QM36" s="577"/>
      <c r="QN36" s="577"/>
      <c r="QO36" s="577"/>
      <c r="QP36" s="577"/>
      <c r="QQ36" s="577"/>
      <c r="QR36" s="577"/>
      <c r="QS36" s="577"/>
      <c r="QT36" s="577"/>
      <c r="QU36" s="577"/>
      <c r="QV36" s="577"/>
      <c r="QW36" s="577"/>
      <c r="QX36" s="577"/>
      <c r="QY36" s="577"/>
      <c r="QZ36" s="577"/>
      <c r="RA36" s="577"/>
      <c r="RB36" s="577"/>
      <c r="RC36" s="577"/>
      <c r="RD36" s="577"/>
      <c r="RE36" s="577"/>
      <c r="RF36" s="577"/>
      <c r="RG36" s="577"/>
      <c r="RH36" s="577"/>
      <c r="RI36" s="577"/>
      <c r="RJ36" s="577"/>
      <c r="RK36" s="577"/>
      <c r="RL36" s="577"/>
      <c r="RM36" s="577"/>
      <c r="RN36" s="577"/>
      <c r="RO36" s="577"/>
      <c r="RP36" s="577"/>
      <c r="RQ36" s="577"/>
      <c r="RR36" s="577"/>
      <c r="RS36" s="577"/>
      <c r="RT36" s="577"/>
      <c r="RU36" s="577"/>
      <c r="RV36" s="577"/>
      <c r="RW36" s="577"/>
      <c r="RX36" s="577"/>
      <c r="RY36" s="577"/>
      <c r="RZ36" s="577"/>
      <c r="SA36" s="577"/>
      <c r="SB36" s="577"/>
      <c r="SC36" s="577"/>
      <c r="SD36" s="577"/>
      <c r="SE36" s="577"/>
      <c r="SF36" s="577"/>
      <c r="SG36" s="577"/>
      <c r="SH36" s="577"/>
      <c r="SI36" s="577"/>
      <c r="SJ36" s="577"/>
      <c r="SK36" s="577"/>
      <c r="SL36" s="577"/>
      <c r="SM36" s="577"/>
      <c r="SN36" s="577"/>
      <c r="SO36" s="577"/>
      <c r="SP36" s="577"/>
      <c r="SQ36" s="577"/>
      <c r="SR36" s="577"/>
      <c r="SS36" s="577"/>
      <c r="ST36" s="577"/>
      <c r="SU36" s="577"/>
      <c r="SV36" s="577"/>
      <c r="SW36" s="577"/>
      <c r="SX36" s="577"/>
      <c r="SY36" s="577"/>
      <c r="SZ36" s="577"/>
      <c r="TA36" s="577"/>
      <c r="TB36" s="577"/>
      <c r="TC36" s="577"/>
      <c r="TD36" s="577"/>
      <c r="TE36" s="577"/>
      <c r="TF36" s="577"/>
      <c r="TG36" s="577"/>
      <c r="TH36" s="577"/>
      <c r="TI36" s="577"/>
      <c r="TJ36" s="577"/>
      <c r="TK36" s="577"/>
      <c r="TL36" s="577"/>
      <c r="TM36" s="577"/>
      <c r="TN36" s="577"/>
      <c r="TO36" s="577"/>
      <c r="TP36" s="577"/>
      <c r="TQ36" s="577"/>
      <c r="TR36" s="577"/>
      <c r="TS36" s="577"/>
      <c r="TT36" s="577"/>
      <c r="TU36" s="577"/>
      <c r="TV36" s="577"/>
      <c r="TW36" s="577"/>
      <c r="TX36" s="577"/>
      <c r="TY36" s="577"/>
      <c r="TZ36" s="577"/>
      <c r="UA36" s="577"/>
      <c r="UB36" s="577"/>
      <c r="UC36" s="577"/>
      <c r="UD36" s="577"/>
      <c r="UE36" s="577"/>
      <c r="UF36" s="577"/>
      <c r="UG36" s="577"/>
      <c r="UH36" s="577"/>
      <c r="UI36" s="577"/>
      <c r="UJ36" s="577"/>
      <c r="UK36" s="577"/>
      <c r="UL36" s="577"/>
      <c r="UM36" s="577"/>
      <c r="UN36" s="577"/>
      <c r="UO36" s="577"/>
      <c r="UP36" s="577"/>
      <c r="UQ36" s="577"/>
      <c r="UR36" s="577"/>
      <c r="US36" s="577"/>
      <c r="UT36" s="577"/>
      <c r="UU36" s="577"/>
      <c r="UV36" s="577"/>
      <c r="UW36" s="577"/>
      <c r="UX36" s="577"/>
      <c r="UY36" s="577"/>
    </row>
    <row r="37" spans="1:571" s="583" customFormat="1">
      <c r="A37" s="573"/>
      <c r="B37" s="573"/>
      <c r="C37" s="573"/>
      <c r="D37" s="592"/>
      <c r="E37" s="592"/>
      <c r="F37" s="592"/>
      <c r="G37" s="594"/>
      <c r="H37" s="594"/>
      <c r="I37" s="594"/>
      <c r="J37" s="594"/>
      <c r="K37" s="594"/>
      <c r="L37" s="594"/>
      <c r="M37" s="594"/>
      <c r="N37" s="594"/>
      <c r="O37" s="594"/>
      <c r="P37" s="594"/>
      <c r="Q37" s="594"/>
      <c r="R37" s="594"/>
      <c r="T37" s="595"/>
      <c r="U37" s="595"/>
      <c r="V37" s="595"/>
      <c r="W37" s="595"/>
      <c r="X37" s="595"/>
      <c r="Y37" s="595"/>
      <c r="Z37" s="595"/>
      <c r="AA37" s="595"/>
      <c r="AB37" s="595"/>
      <c r="AC37" s="595"/>
      <c r="AD37" s="595"/>
      <c r="AE37" s="595"/>
      <c r="AF37" s="595"/>
      <c r="AG37" s="595"/>
      <c r="AH37" s="595"/>
      <c r="AI37" s="595"/>
      <c r="AJ37" s="595"/>
      <c r="AK37" s="595"/>
      <c r="AL37" s="595"/>
      <c r="AM37" s="595"/>
      <c r="AN37" s="595"/>
      <c r="AO37" s="595"/>
      <c r="AP37" s="595"/>
      <c r="AQ37" s="595"/>
      <c r="AR37" s="595"/>
      <c r="AS37" s="595"/>
      <c r="AT37" s="595"/>
      <c r="AU37" s="595"/>
      <c r="AV37" s="595"/>
      <c r="AW37" s="595"/>
      <c r="AX37" s="595"/>
      <c r="AY37" s="595"/>
      <c r="AZ37" s="595"/>
      <c r="BA37" s="595"/>
      <c r="BB37" s="595"/>
      <c r="BC37" s="595"/>
      <c r="BD37" s="595"/>
      <c r="BE37" s="595"/>
      <c r="BF37" s="595"/>
      <c r="BG37" s="595"/>
      <c r="BH37" s="573"/>
      <c r="BI37" s="577"/>
      <c r="BJ37" s="577"/>
      <c r="BK37" s="577"/>
      <c r="BL37" s="577"/>
      <c r="BM37" s="577"/>
      <c r="BN37" s="577"/>
      <c r="EG37" s="577"/>
      <c r="EH37" s="577"/>
      <c r="EI37" s="577"/>
      <c r="EJ37" s="577"/>
      <c r="EK37" s="577"/>
      <c r="EL37" s="577"/>
      <c r="EM37" s="577"/>
      <c r="EN37" s="577"/>
      <c r="EO37" s="577"/>
      <c r="EP37" s="577"/>
      <c r="EQ37" s="577"/>
      <c r="ER37" s="577"/>
      <c r="ES37" s="577"/>
      <c r="ET37" s="577"/>
      <c r="EU37" s="577"/>
      <c r="EV37" s="577"/>
      <c r="EW37" s="577"/>
      <c r="EX37" s="577"/>
      <c r="EY37" s="577"/>
      <c r="EZ37" s="577"/>
      <c r="FA37" s="577"/>
      <c r="FB37" s="577"/>
      <c r="FC37" s="577"/>
      <c r="FD37" s="577"/>
      <c r="FE37" s="577"/>
      <c r="FF37" s="577"/>
      <c r="FG37" s="577"/>
      <c r="FH37" s="577"/>
      <c r="FI37" s="577"/>
      <c r="FJ37" s="577"/>
      <c r="FK37" s="577"/>
      <c r="FL37" s="577"/>
      <c r="FM37" s="577"/>
      <c r="FN37" s="577"/>
      <c r="FO37" s="577"/>
      <c r="FP37" s="577"/>
      <c r="FQ37" s="577"/>
      <c r="FR37" s="577"/>
      <c r="FS37" s="577"/>
      <c r="FT37" s="577"/>
      <c r="FU37" s="577"/>
      <c r="FV37" s="577"/>
      <c r="FW37" s="577"/>
      <c r="FX37" s="577"/>
      <c r="FY37" s="577"/>
      <c r="FZ37" s="577"/>
      <c r="GA37" s="577"/>
      <c r="GB37" s="577"/>
      <c r="GC37" s="577"/>
      <c r="GD37" s="577"/>
      <c r="GE37" s="577"/>
      <c r="GF37" s="577"/>
      <c r="GG37" s="577"/>
      <c r="GH37" s="577"/>
      <c r="GI37" s="577"/>
      <c r="GJ37" s="577"/>
      <c r="GK37" s="577"/>
      <c r="GL37" s="577"/>
      <c r="GM37" s="577"/>
      <c r="GN37" s="577"/>
      <c r="GO37" s="577"/>
      <c r="GP37" s="577"/>
      <c r="GQ37" s="577"/>
      <c r="GR37" s="577"/>
      <c r="GS37" s="577"/>
      <c r="GT37" s="577"/>
      <c r="GU37" s="577"/>
      <c r="GV37" s="577"/>
      <c r="GW37" s="577"/>
      <c r="GX37" s="577"/>
      <c r="GY37" s="577"/>
      <c r="GZ37" s="577"/>
      <c r="HA37" s="577"/>
      <c r="HB37" s="577"/>
      <c r="HC37" s="577"/>
      <c r="HD37" s="577"/>
      <c r="HE37" s="577"/>
      <c r="HF37" s="577"/>
      <c r="HG37" s="577"/>
      <c r="HH37" s="577"/>
      <c r="HI37" s="577"/>
      <c r="HJ37" s="577"/>
      <c r="HK37" s="577"/>
      <c r="HL37" s="577"/>
      <c r="HM37" s="577"/>
      <c r="HN37" s="577"/>
      <c r="HO37" s="577"/>
      <c r="HP37" s="577"/>
      <c r="HQ37" s="577"/>
      <c r="HR37" s="577"/>
      <c r="HS37" s="577"/>
      <c r="HT37" s="577"/>
      <c r="HU37" s="577"/>
      <c r="HV37" s="577"/>
      <c r="HW37" s="577"/>
      <c r="HX37" s="577"/>
      <c r="HY37" s="577"/>
      <c r="HZ37" s="577"/>
      <c r="IA37" s="577"/>
      <c r="IB37" s="577"/>
      <c r="IC37" s="577"/>
      <c r="ID37" s="577"/>
      <c r="IE37" s="577"/>
      <c r="IF37" s="577"/>
      <c r="IG37" s="577"/>
      <c r="IH37" s="577"/>
      <c r="II37" s="577"/>
      <c r="IJ37" s="577"/>
      <c r="IK37" s="577"/>
      <c r="IL37" s="577"/>
      <c r="IM37" s="577"/>
      <c r="IN37" s="577"/>
      <c r="IO37" s="577"/>
      <c r="IP37" s="577"/>
      <c r="IQ37" s="577"/>
      <c r="IR37" s="577"/>
      <c r="IS37" s="577"/>
      <c r="IT37" s="577"/>
      <c r="IU37" s="577"/>
      <c r="IV37" s="577"/>
      <c r="IW37" s="577"/>
      <c r="IX37" s="577"/>
      <c r="IY37" s="577"/>
      <c r="IZ37" s="577"/>
      <c r="JA37" s="577"/>
      <c r="JB37" s="577"/>
      <c r="JC37" s="577"/>
      <c r="JD37" s="577"/>
      <c r="JE37" s="577"/>
      <c r="JF37" s="577"/>
      <c r="JG37" s="577"/>
      <c r="JH37" s="577"/>
      <c r="JI37" s="577"/>
      <c r="JJ37" s="577"/>
      <c r="JK37" s="577"/>
      <c r="JL37" s="577"/>
      <c r="JM37" s="577"/>
      <c r="JN37" s="577"/>
      <c r="JO37" s="577"/>
      <c r="JP37" s="577"/>
      <c r="JQ37" s="577"/>
      <c r="JR37" s="577"/>
      <c r="JS37" s="577"/>
      <c r="JT37" s="577"/>
      <c r="JU37" s="577"/>
      <c r="JV37" s="577"/>
      <c r="JW37" s="577"/>
      <c r="JX37" s="577"/>
      <c r="JY37" s="577"/>
      <c r="JZ37" s="577"/>
      <c r="KA37" s="577"/>
      <c r="KB37" s="577"/>
      <c r="KC37" s="577"/>
      <c r="KD37" s="577"/>
      <c r="KE37" s="577"/>
      <c r="KF37" s="577"/>
      <c r="KG37" s="577"/>
      <c r="KH37" s="577"/>
      <c r="KI37" s="577"/>
      <c r="KJ37" s="577"/>
      <c r="KK37" s="577"/>
      <c r="KL37" s="577"/>
      <c r="KM37" s="577"/>
      <c r="KN37" s="577"/>
      <c r="KO37" s="577"/>
      <c r="KP37" s="577"/>
      <c r="KQ37" s="577"/>
      <c r="KR37" s="577"/>
      <c r="KS37" s="577"/>
      <c r="KT37" s="577"/>
      <c r="KU37" s="577"/>
      <c r="KV37" s="577"/>
      <c r="KW37" s="577"/>
      <c r="KX37" s="577"/>
      <c r="KY37" s="577"/>
      <c r="KZ37" s="577"/>
      <c r="LA37" s="577"/>
      <c r="LB37" s="577"/>
      <c r="LC37" s="577"/>
      <c r="LD37" s="577"/>
      <c r="LE37" s="577"/>
      <c r="LF37" s="577"/>
      <c r="LG37" s="577"/>
      <c r="LH37" s="577"/>
      <c r="LI37" s="577"/>
      <c r="LJ37" s="577"/>
      <c r="LK37" s="577"/>
      <c r="LL37" s="577"/>
      <c r="LM37" s="577"/>
      <c r="LN37" s="577"/>
      <c r="LO37" s="577"/>
      <c r="LP37" s="577"/>
      <c r="LQ37" s="577"/>
      <c r="LR37" s="577"/>
      <c r="LS37" s="577"/>
      <c r="LT37" s="577"/>
      <c r="LU37" s="577"/>
      <c r="LV37" s="577"/>
      <c r="LW37" s="577"/>
      <c r="LX37" s="577"/>
      <c r="LY37" s="577"/>
      <c r="LZ37" s="577"/>
      <c r="MA37" s="577"/>
      <c r="MB37" s="577"/>
      <c r="MC37" s="577"/>
      <c r="MD37" s="577"/>
      <c r="ME37" s="577"/>
      <c r="MF37" s="577"/>
      <c r="MG37" s="577"/>
      <c r="MH37" s="577"/>
      <c r="MI37" s="577"/>
      <c r="MJ37" s="577"/>
      <c r="MK37" s="577"/>
      <c r="ML37" s="577"/>
      <c r="MM37" s="577"/>
      <c r="MN37" s="577"/>
      <c r="MO37" s="577"/>
      <c r="MP37" s="577"/>
      <c r="MQ37" s="577"/>
      <c r="MR37" s="577"/>
      <c r="MS37" s="577"/>
      <c r="MT37" s="577"/>
      <c r="MU37" s="577"/>
      <c r="MV37" s="577"/>
      <c r="MW37" s="577"/>
      <c r="MX37" s="577"/>
      <c r="MY37" s="577"/>
      <c r="MZ37" s="577"/>
      <c r="NA37" s="577"/>
      <c r="NB37" s="577"/>
      <c r="NC37" s="577"/>
      <c r="ND37" s="577"/>
      <c r="NE37" s="577"/>
      <c r="NF37" s="577"/>
      <c r="NG37" s="577"/>
      <c r="NH37" s="577"/>
      <c r="NI37" s="577"/>
      <c r="NJ37" s="577"/>
      <c r="NK37" s="577"/>
      <c r="NL37" s="577"/>
      <c r="NM37" s="577"/>
      <c r="NN37" s="577"/>
      <c r="NO37" s="577"/>
      <c r="NP37" s="577"/>
      <c r="NQ37" s="577"/>
      <c r="NR37" s="577"/>
      <c r="NS37" s="577"/>
      <c r="NT37" s="577"/>
      <c r="NU37" s="577"/>
      <c r="NV37" s="577"/>
      <c r="NW37" s="577"/>
      <c r="NX37" s="577"/>
      <c r="NY37" s="577"/>
      <c r="NZ37" s="577"/>
      <c r="OA37" s="577"/>
      <c r="OB37" s="577"/>
      <c r="OC37" s="577"/>
      <c r="OD37" s="577"/>
      <c r="OE37" s="577"/>
      <c r="OF37" s="577"/>
      <c r="OG37" s="577"/>
      <c r="OH37" s="577"/>
      <c r="OI37" s="577"/>
      <c r="OJ37" s="577"/>
      <c r="OK37" s="577"/>
      <c r="OL37" s="577"/>
      <c r="OM37" s="577"/>
      <c r="ON37" s="577"/>
      <c r="OO37" s="577"/>
      <c r="OP37" s="577"/>
      <c r="OQ37" s="577"/>
      <c r="OR37" s="577"/>
      <c r="OS37" s="577"/>
      <c r="OT37" s="577"/>
      <c r="OU37" s="577"/>
      <c r="OV37" s="577"/>
      <c r="OW37" s="577"/>
      <c r="OX37" s="577"/>
      <c r="OY37" s="577"/>
      <c r="OZ37" s="577"/>
      <c r="PA37" s="577"/>
      <c r="PB37" s="577"/>
      <c r="PC37" s="577"/>
      <c r="PD37" s="577"/>
      <c r="PE37" s="577"/>
      <c r="PF37" s="577"/>
      <c r="PG37" s="577"/>
      <c r="PH37" s="577"/>
      <c r="PI37" s="577"/>
      <c r="PJ37" s="577"/>
      <c r="PK37" s="577"/>
      <c r="PL37" s="577"/>
      <c r="PM37" s="577"/>
      <c r="PN37" s="577"/>
      <c r="PO37" s="577"/>
      <c r="PP37" s="577"/>
      <c r="PQ37" s="577"/>
      <c r="PR37" s="577"/>
      <c r="PS37" s="577"/>
      <c r="PT37" s="577"/>
      <c r="PU37" s="577"/>
      <c r="PV37" s="577"/>
      <c r="PW37" s="577"/>
      <c r="PX37" s="577"/>
      <c r="PY37" s="577"/>
      <c r="PZ37" s="577"/>
      <c r="QA37" s="577"/>
      <c r="QB37" s="577"/>
      <c r="QC37" s="577"/>
      <c r="QD37" s="577"/>
      <c r="QE37" s="577"/>
      <c r="QF37" s="577"/>
      <c r="QG37" s="577"/>
      <c r="QH37" s="577"/>
      <c r="QI37" s="577"/>
      <c r="QJ37" s="577"/>
      <c r="QK37" s="577"/>
      <c r="QL37" s="577"/>
      <c r="QM37" s="577"/>
      <c r="QN37" s="577"/>
      <c r="QO37" s="577"/>
      <c r="QP37" s="577"/>
      <c r="QQ37" s="577"/>
      <c r="QR37" s="577"/>
      <c r="QS37" s="577"/>
      <c r="QT37" s="577"/>
      <c r="QU37" s="577"/>
      <c r="QV37" s="577"/>
      <c r="QW37" s="577"/>
      <c r="QX37" s="577"/>
      <c r="QY37" s="577"/>
      <c r="QZ37" s="577"/>
      <c r="RA37" s="577"/>
      <c r="RB37" s="577"/>
      <c r="RC37" s="577"/>
      <c r="RD37" s="577"/>
      <c r="RE37" s="577"/>
      <c r="RF37" s="577"/>
      <c r="RG37" s="577"/>
      <c r="RH37" s="577"/>
      <c r="RI37" s="577"/>
      <c r="RJ37" s="577"/>
      <c r="RK37" s="577"/>
      <c r="RL37" s="577"/>
      <c r="RM37" s="577"/>
      <c r="RN37" s="577"/>
      <c r="RO37" s="577"/>
      <c r="RP37" s="577"/>
      <c r="RQ37" s="577"/>
      <c r="RR37" s="577"/>
      <c r="RS37" s="577"/>
      <c r="RT37" s="577"/>
      <c r="RU37" s="577"/>
      <c r="RV37" s="577"/>
      <c r="RW37" s="577"/>
      <c r="RX37" s="577"/>
      <c r="RY37" s="577"/>
      <c r="RZ37" s="577"/>
      <c r="SA37" s="577"/>
      <c r="SB37" s="577"/>
      <c r="SC37" s="577"/>
      <c r="SD37" s="577"/>
      <c r="SE37" s="577"/>
      <c r="SF37" s="577"/>
      <c r="SG37" s="577"/>
      <c r="SH37" s="577"/>
      <c r="SI37" s="577"/>
      <c r="SJ37" s="577"/>
      <c r="SK37" s="577"/>
      <c r="SL37" s="577"/>
      <c r="SM37" s="577"/>
      <c r="SN37" s="577"/>
      <c r="SO37" s="577"/>
      <c r="SP37" s="577"/>
      <c r="SQ37" s="577"/>
      <c r="SR37" s="577"/>
      <c r="SS37" s="577"/>
      <c r="ST37" s="577"/>
      <c r="SU37" s="577"/>
      <c r="SV37" s="577"/>
      <c r="SW37" s="577"/>
      <c r="SX37" s="577"/>
      <c r="SY37" s="577"/>
      <c r="SZ37" s="577"/>
      <c r="TA37" s="577"/>
      <c r="TB37" s="577"/>
      <c r="TC37" s="577"/>
      <c r="TD37" s="577"/>
      <c r="TE37" s="577"/>
      <c r="TF37" s="577"/>
      <c r="TG37" s="577"/>
      <c r="TH37" s="577"/>
      <c r="TI37" s="577"/>
      <c r="TJ37" s="577"/>
      <c r="TK37" s="577"/>
      <c r="TL37" s="577"/>
      <c r="TM37" s="577"/>
      <c r="TN37" s="577"/>
      <c r="TO37" s="577"/>
      <c r="TP37" s="577"/>
      <c r="TQ37" s="577"/>
      <c r="TR37" s="577"/>
      <c r="TS37" s="577"/>
      <c r="TT37" s="577"/>
      <c r="TU37" s="577"/>
      <c r="TV37" s="577"/>
      <c r="TW37" s="577"/>
      <c r="TX37" s="577"/>
      <c r="TY37" s="577"/>
      <c r="TZ37" s="577"/>
      <c r="UA37" s="577"/>
      <c r="UB37" s="577"/>
      <c r="UC37" s="577"/>
      <c r="UD37" s="577"/>
      <c r="UE37" s="577"/>
      <c r="UF37" s="577"/>
      <c r="UG37" s="577"/>
      <c r="UH37" s="577"/>
      <c r="UI37" s="577"/>
      <c r="UJ37" s="577"/>
      <c r="UK37" s="577"/>
      <c r="UL37" s="577"/>
      <c r="UM37" s="577"/>
      <c r="UN37" s="577"/>
      <c r="UO37" s="577"/>
      <c r="UP37" s="577"/>
      <c r="UQ37" s="577"/>
      <c r="UR37" s="577"/>
      <c r="US37" s="577"/>
      <c r="UT37" s="577"/>
      <c r="UU37" s="577"/>
      <c r="UV37" s="577"/>
      <c r="UW37" s="577"/>
      <c r="UX37" s="577"/>
      <c r="UY37" s="577"/>
    </row>
    <row r="38" spans="1:571" s="583" customFormat="1" ht="18" customHeight="1">
      <c r="A38" s="573"/>
      <c r="B38" s="619" t="s">
        <v>428</v>
      </c>
      <c r="C38" s="619"/>
      <c r="D38" s="619"/>
      <c r="E38" s="619"/>
      <c r="F38" s="619"/>
      <c r="G38" s="619"/>
      <c r="H38" s="619"/>
      <c r="I38" s="619"/>
      <c r="J38" s="619"/>
      <c r="K38" s="619"/>
      <c r="L38" s="619"/>
      <c r="M38" s="619"/>
      <c r="N38" s="619"/>
      <c r="O38" s="619"/>
      <c r="P38" s="619"/>
      <c r="Q38" s="619"/>
      <c r="R38" s="619"/>
      <c r="S38" s="619"/>
      <c r="T38" s="619"/>
      <c r="U38" s="619"/>
      <c r="V38" s="619"/>
      <c r="W38" s="619"/>
      <c r="X38" s="619"/>
      <c r="Y38" s="619"/>
      <c r="Z38" s="619"/>
      <c r="AA38" s="619"/>
      <c r="AB38" s="619"/>
      <c r="AC38" s="619"/>
      <c r="AD38" s="619"/>
      <c r="AE38" s="619"/>
      <c r="AF38" s="619"/>
      <c r="AG38" s="619"/>
      <c r="AH38" s="619"/>
      <c r="AI38" s="619"/>
      <c r="AJ38" s="619"/>
      <c r="AK38" s="619"/>
      <c r="AL38" s="596"/>
      <c r="AM38" s="596"/>
      <c r="AN38" s="596"/>
      <c r="AO38" s="596"/>
      <c r="AP38" s="596"/>
      <c r="AQ38" s="573"/>
      <c r="AR38" s="573"/>
      <c r="AS38" s="573"/>
      <c r="AT38" s="573"/>
      <c r="AU38" s="573"/>
      <c r="AV38" s="573"/>
      <c r="AW38" s="573"/>
      <c r="AX38" s="573"/>
      <c r="AY38" s="573"/>
      <c r="AZ38" s="573"/>
      <c r="BA38" s="573"/>
      <c r="BB38" s="573"/>
      <c r="BC38" s="573"/>
      <c r="BD38" s="573"/>
      <c r="BE38" s="573"/>
      <c r="BF38" s="573"/>
      <c r="BG38" s="573"/>
      <c r="BH38" s="573"/>
      <c r="BI38" s="577"/>
      <c r="BJ38" s="577"/>
      <c r="BK38" s="577"/>
      <c r="BL38" s="577"/>
      <c r="BM38" s="577"/>
      <c r="BN38" s="577"/>
      <c r="EG38" s="577"/>
      <c r="EH38" s="577"/>
      <c r="EI38" s="577"/>
      <c r="EJ38" s="577"/>
      <c r="EK38" s="577"/>
      <c r="EL38" s="577"/>
      <c r="EM38" s="577"/>
      <c r="EN38" s="577"/>
      <c r="EO38" s="577"/>
      <c r="EP38" s="577"/>
      <c r="EQ38" s="577"/>
      <c r="ER38" s="577"/>
      <c r="ES38" s="577"/>
      <c r="ET38" s="577"/>
      <c r="EU38" s="577"/>
      <c r="EV38" s="577"/>
      <c r="EW38" s="577"/>
      <c r="EX38" s="577"/>
      <c r="EY38" s="577"/>
      <c r="EZ38" s="577"/>
      <c r="FA38" s="577"/>
      <c r="FB38" s="577"/>
      <c r="FC38" s="577"/>
      <c r="FD38" s="577"/>
      <c r="FE38" s="577"/>
      <c r="FF38" s="577"/>
      <c r="FG38" s="577"/>
      <c r="FH38" s="577"/>
      <c r="FI38" s="577"/>
      <c r="FJ38" s="577"/>
      <c r="FK38" s="577"/>
      <c r="FL38" s="577"/>
      <c r="FM38" s="577"/>
      <c r="FN38" s="577"/>
      <c r="FO38" s="577"/>
      <c r="FP38" s="577"/>
      <c r="FQ38" s="577"/>
      <c r="FR38" s="577"/>
      <c r="FS38" s="577"/>
      <c r="FT38" s="577"/>
      <c r="FU38" s="577"/>
      <c r="FV38" s="577"/>
      <c r="FW38" s="577"/>
      <c r="FX38" s="577"/>
      <c r="FY38" s="577"/>
      <c r="FZ38" s="577"/>
      <c r="GA38" s="577"/>
      <c r="GB38" s="577"/>
      <c r="GC38" s="577"/>
      <c r="GD38" s="577"/>
      <c r="GE38" s="577"/>
      <c r="GF38" s="577"/>
      <c r="GG38" s="577"/>
      <c r="GH38" s="577"/>
      <c r="GI38" s="577"/>
      <c r="GJ38" s="577"/>
      <c r="GK38" s="577"/>
      <c r="GL38" s="577"/>
      <c r="GM38" s="577"/>
      <c r="GN38" s="577"/>
      <c r="GO38" s="577"/>
      <c r="GP38" s="577"/>
      <c r="GQ38" s="577"/>
      <c r="GR38" s="577"/>
      <c r="GS38" s="577"/>
      <c r="GT38" s="577"/>
      <c r="GU38" s="577"/>
      <c r="GV38" s="577"/>
      <c r="GW38" s="577"/>
      <c r="GX38" s="577"/>
      <c r="GY38" s="577"/>
      <c r="GZ38" s="577"/>
      <c r="HA38" s="577"/>
      <c r="HB38" s="577"/>
      <c r="HC38" s="577"/>
      <c r="HD38" s="577"/>
      <c r="HE38" s="577"/>
      <c r="HF38" s="577"/>
      <c r="HG38" s="577"/>
      <c r="HH38" s="577"/>
      <c r="HI38" s="577"/>
      <c r="HJ38" s="577"/>
      <c r="HK38" s="577"/>
      <c r="HL38" s="577"/>
      <c r="HM38" s="577"/>
      <c r="HN38" s="577"/>
      <c r="HO38" s="577"/>
      <c r="HP38" s="577"/>
      <c r="HQ38" s="577"/>
      <c r="HR38" s="577"/>
      <c r="HS38" s="577"/>
      <c r="HT38" s="577"/>
      <c r="HU38" s="577"/>
      <c r="HV38" s="577"/>
      <c r="HW38" s="577"/>
      <c r="HX38" s="577"/>
      <c r="HY38" s="577"/>
      <c r="HZ38" s="577"/>
      <c r="IA38" s="577"/>
      <c r="IB38" s="577"/>
      <c r="IC38" s="577"/>
      <c r="ID38" s="577"/>
      <c r="IE38" s="577"/>
      <c r="IF38" s="577"/>
      <c r="IG38" s="577"/>
      <c r="IH38" s="577"/>
      <c r="II38" s="577"/>
      <c r="IJ38" s="577"/>
      <c r="IK38" s="577"/>
      <c r="IL38" s="577"/>
      <c r="IM38" s="577"/>
      <c r="IN38" s="577"/>
      <c r="IO38" s="577"/>
      <c r="IP38" s="577"/>
      <c r="IQ38" s="577"/>
      <c r="IR38" s="577"/>
      <c r="IS38" s="577"/>
      <c r="IT38" s="577"/>
      <c r="IU38" s="577"/>
      <c r="IV38" s="577"/>
      <c r="IW38" s="577"/>
      <c r="IX38" s="577"/>
      <c r="IY38" s="577"/>
      <c r="IZ38" s="577"/>
      <c r="JA38" s="577"/>
      <c r="JB38" s="577"/>
      <c r="JC38" s="577"/>
      <c r="JD38" s="577"/>
      <c r="JE38" s="577"/>
      <c r="JF38" s="577"/>
      <c r="JG38" s="577"/>
      <c r="JH38" s="577"/>
      <c r="JI38" s="577"/>
      <c r="JJ38" s="577"/>
      <c r="JK38" s="577"/>
      <c r="JL38" s="577"/>
      <c r="JM38" s="577"/>
      <c r="JN38" s="577"/>
      <c r="JO38" s="577"/>
      <c r="JP38" s="577"/>
      <c r="JQ38" s="577"/>
      <c r="JR38" s="577"/>
      <c r="JS38" s="577"/>
      <c r="JT38" s="577"/>
      <c r="JU38" s="577"/>
      <c r="JV38" s="577"/>
      <c r="JW38" s="577"/>
      <c r="JX38" s="577"/>
      <c r="JY38" s="577"/>
      <c r="JZ38" s="577"/>
      <c r="KA38" s="577"/>
      <c r="KB38" s="577"/>
      <c r="KC38" s="577"/>
      <c r="KD38" s="577"/>
      <c r="KE38" s="577"/>
      <c r="KF38" s="577"/>
      <c r="KG38" s="577"/>
      <c r="KH38" s="577"/>
      <c r="KI38" s="577"/>
      <c r="KJ38" s="577"/>
      <c r="KK38" s="577"/>
      <c r="KL38" s="577"/>
      <c r="KM38" s="577"/>
      <c r="KN38" s="577"/>
      <c r="KO38" s="577"/>
      <c r="KP38" s="577"/>
      <c r="KQ38" s="577"/>
      <c r="KR38" s="577"/>
      <c r="KS38" s="577"/>
      <c r="KT38" s="577"/>
      <c r="KU38" s="577"/>
      <c r="KV38" s="577"/>
      <c r="KW38" s="577"/>
      <c r="KX38" s="577"/>
      <c r="KY38" s="577"/>
      <c r="KZ38" s="577"/>
      <c r="LA38" s="577"/>
      <c r="LB38" s="577"/>
      <c r="LC38" s="577"/>
      <c r="LD38" s="577"/>
      <c r="LE38" s="577"/>
      <c r="LF38" s="577"/>
      <c r="LG38" s="577"/>
      <c r="LH38" s="577"/>
      <c r="LI38" s="577"/>
      <c r="LJ38" s="577"/>
      <c r="LK38" s="577"/>
      <c r="LL38" s="577"/>
      <c r="LM38" s="577"/>
      <c r="LN38" s="577"/>
      <c r="LO38" s="577"/>
      <c r="LP38" s="577"/>
      <c r="LQ38" s="577"/>
      <c r="LR38" s="577"/>
      <c r="LS38" s="577"/>
      <c r="LT38" s="577"/>
      <c r="LU38" s="577"/>
      <c r="LV38" s="577"/>
      <c r="LW38" s="577"/>
      <c r="LX38" s="577"/>
      <c r="LY38" s="577"/>
      <c r="LZ38" s="577"/>
      <c r="MA38" s="577"/>
      <c r="MB38" s="577"/>
      <c r="MC38" s="577"/>
      <c r="MD38" s="577"/>
      <c r="ME38" s="577"/>
      <c r="MF38" s="577"/>
      <c r="MG38" s="577"/>
      <c r="MH38" s="577"/>
      <c r="MI38" s="577"/>
      <c r="MJ38" s="577"/>
      <c r="MK38" s="577"/>
      <c r="ML38" s="577"/>
      <c r="MM38" s="577"/>
      <c r="MN38" s="577"/>
      <c r="MO38" s="577"/>
      <c r="MP38" s="577"/>
      <c r="MQ38" s="577"/>
      <c r="MR38" s="577"/>
      <c r="MS38" s="577"/>
      <c r="MT38" s="577"/>
      <c r="MU38" s="577"/>
      <c r="MV38" s="577"/>
      <c r="MW38" s="577"/>
      <c r="MX38" s="577"/>
      <c r="MY38" s="577"/>
      <c r="MZ38" s="577"/>
      <c r="NA38" s="577"/>
      <c r="NB38" s="577"/>
      <c r="NC38" s="577"/>
      <c r="ND38" s="577"/>
      <c r="NE38" s="577"/>
      <c r="NF38" s="577"/>
      <c r="NG38" s="577"/>
      <c r="NH38" s="577"/>
      <c r="NI38" s="577"/>
      <c r="NJ38" s="577"/>
      <c r="NK38" s="577"/>
      <c r="NL38" s="577"/>
      <c r="NM38" s="577"/>
      <c r="NN38" s="577"/>
      <c r="NO38" s="577"/>
      <c r="NP38" s="577"/>
      <c r="NQ38" s="577"/>
      <c r="NR38" s="577"/>
      <c r="NS38" s="577"/>
      <c r="NT38" s="577"/>
      <c r="NU38" s="577"/>
      <c r="NV38" s="577"/>
      <c r="NW38" s="577"/>
      <c r="NX38" s="577"/>
      <c r="NY38" s="577"/>
      <c r="NZ38" s="577"/>
      <c r="OA38" s="577"/>
      <c r="OB38" s="577"/>
      <c r="OC38" s="577"/>
      <c r="OD38" s="577"/>
      <c r="OE38" s="577"/>
      <c r="OF38" s="577"/>
      <c r="OG38" s="577"/>
      <c r="OH38" s="577"/>
      <c r="OI38" s="577"/>
      <c r="OJ38" s="577"/>
      <c r="OK38" s="577"/>
      <c r="OL38" s="577"/>
      <c r="OM38" s="577"/>
      <c r="ON38" s="577"/>
      <c r="OO38" s="577"/>
      <c r="OP38" s="577"/>
      <c r="OQ38" s="577"/>
      <c r="OR38" s="577"/>
      <c r="OS38" s="577"/>
      <c r="OT38" s="577"/>
      <c r="OU38" s="577"/>
      <c r="OV38" s="577"/>
      <c r="OW38" s="577"/>
      <c r="OX38" s="577"/>
      <c r="OY38" s="577"/>
      <c r="OZ38" s="577"/>
      <c r="PA38" s="577"/>
      <c r="PB38" s="577"/>
      <c r="PC38" s="577"/>
      <c r="PD38" s="577"/>
      <c r="PE38" s="577"/>
      <c r="PF38" s="577"/>
      <c r="PG38" s="577"/>
      <c r="PH38" s="577"/>
      <c r="PI38" s="577"/>
      <c r="PJ38" s="577"/>
      <c r="PK38" s="577"/>
      <c r="PL38" s="577"/>
      <c r="PM38" s="577"/>
      <c r="PN38" s="577"/>
      <c r="PO38" s="577"/>
      <c r="PP38" s="577"/>
      <c r="PQ38" s="577"/>
      <c r="PR38" s="577"/>
      <c r="PS38" s="577"/>
      <c r="PT38" s="577"/>
      <c r="PU38" s="577"/>
      <c r="PV38" s="577"/>
      <c r="PW38" s="577"/>
      <c r="PX38" s="577"/>
      <c r="PY38" s="577"/>
      <c r="PZ38" s="577"/>
      <c r="QA38" s="577"/>
      <c r="QB38" s="577"/>
      <c r="QC38" s="577"/>
      <c r="QD38" s="577"/>
      <c r="QE38" s="577"/>
      <c r="QF38" s="577"/>
      <c r="QG38" s="577"/>
      <c r="QH38" s="577"/>
      <c r="QI38" s="577"/>
      <c r="QJ38" s="577"/>
      <c r="QK38" s="577"/>
      <c r="QL38" s="577"/>
      <c r="QM38" s="577"/>
      <c r="QN38" s="577"/>
      <c r="QO38" s="577"/>
      <c r="QP38" s="577"/>
      <c r="QQ38" s="577"/>
      <c r="QR38" s="577"/>
      <c r="QS38" s="577"/>
      <c r="QT38" s="577"/>
      <c r="QU38" s="577"/>
      <c r="QV38" s="577"/>
      <c r="QW38" s="577"/>
      <c r="QX38" s="577"/>
      <c r="QY38" s="577"/>
      <c r="QZ38" s="577"/>
      <c r="RA38" s="577"/>
      <c r="RB38" s="577"/>
      <c r="RC38" s="577"/>
      <c r="RD38" s="577"/>
      <c r="RE38" s="577"/>
      <c r="RF38" s="577"/>
      <c r="RG38" s="577"/>
      <c r="RH38" s="577"/>
      <c r="RI38" s="577"/>
      <c r="RJ38" s="577"/>
      <c r="RK38" s="577"/>
      <c r="RL38" s="577"/>
      <c r="RM38" s="577"/>
      <c r="RN38" s="577"/>
      <c r="RO38" s="577"/>
      <c r="RP38" s="577"/>
      <c r="RQ38" s="577"/>
      <c r="RR38" s="577"/>
      <c r="RS38" s="577"/>
      <c r="RT38" s="577"/>
      <c r="RU38" s="577"/>
      <c r="RV38" s="577"/>
      <c r="RW38" s="577"/>
      <c r="RX38" s="577"/>
      <c r="RY38" s="577"/>
      <c r="RZ38" s="577"/>
      <c r="SA38" s="577"/>
      <c r="SB38" s="577"/>
      <c r="SC38" s="577"/>
      <c r="SD38" s="577"/>
      <c r="SE38" s="577"/>
      <c r="SF38" s="577"/>
      <c r="SG38" s="577"/>
      <c r="SH38" s="577"/>
      <c r="SI38" s="577"/>
      <c r="SJ38" s="577"/>
      <c r="SK38" s="577"/>
      <c r="SL38" s="577"/>
      <c r="SM38" s="577"/>
      <c r="SN38" s="577"/>
      <c r="SO38" s="577"/>
      <c r="SP38" s="577"/>
      <c r="SQ38" s="577"/>
      <c r="SR38" s="577"/>
      <c r="SS38" s="577"/>
      <c r="ST38" s="577"/>
      <c r="SU38" s="577"/>
      <c r="SV38" s="577"/>
      <c r="SW38" s="577"/>
      <c r="SX38" s="577"/>
      <c r="SY38" s="577"/>
      <c r="SZ38" s="577"/>
      <c r="TA38" s="577"/>
      <c r="TB38" s="577"/>
      <c r="TC38" s="577"/>
      <c r="TD38" s="577"/>
      <c r="TE38" s="577"/>
      <c r="TF38" s="577"/>
      <c r="TG38" s="577"/>
      <c r="TH38" s="577"/>
      <c r="TI38" s="577"/>
      <c r="TJ38" s="577"/>
      <c r="TK38" s="577"/>
      <c r="TL38" s="577"/>
      <c r="TM38" s="577"/>
      <c r="TN38" s="577"/>
      <c r="TO38" s="577"/>
      <c r="TP38" s="577"/>
      <c r="TQ38" s="577"/>
      <c r="TR38" s="577"/>
      <c r="TS38" s="577"/>
      <c r="TT38" s="577"/>
      <c r="TU38" s="577"/>
      <c r="TV38" s="577"/>
      <c r="TW38" s="577"/>
      <c r="TX38" s="577"/>
      <c r="TY38" s="577"/>
      <c r="TZ38" s="577"/>
      <c r="UA38" s="577"/>
      <c r="UB38" s="577"/>
      <c r="UC38" s="577"/>
      <c r="UD38" s="577"/>
      <c r="UE38" s="577"/>
      <c r="UF38" s="577"/>
      <c r="UG38" s="577"/>
      <c r="UH38" s="577"/>
      <c r="UI38" s="577"/>
      <c r="UJ38" s="577"/>
      <c r="UK38" s="577"/>
      <c r="UL38" s="577"/>
      <c r="UM38" s="577"/>
      <c r="UN38" s="577"/>
      <c r="UO38" s="577"/>
      <c r="UP38" s="577"/>
      <c r="UQ38" s="577"/>
      <c r="UR38" s="577"/>
      <c r="US38" s="577"/>
      <c r="UT38" s="577"/>
      <c r="UU38" s="577"/>
      <c r="UV38" s="577"/>
      <c r="UW38" s="577"/>
      <c r="UX38" s="577"/>
      <c r="UY38" s="577"/>
    </row>
    <row r="39" spans="1:571" s="583" customFormat="1" ht="18" customHeight="1">
      <c r="A39" s="573"/>
      <c r="B39" s="573"/>
      <c r="C39" s="573" t="s">
        <v>429</v>
      </c>
      <c r="D39" s="573"/>
      <c r="E39" s="573"/>
      <c r="F39" s="573"/>
      <c r="G39" s="573"/>
      <c r="H39" s="573"/>
      <c r="I39" s="573"/>
      <c r="J39" s="573"/>
      <c r="K39" s="573"/>
      <c r="L39" s="573"/>
      <c r="M39" s="573"/>
      <c r="N39" s="573"/>
      <c r="O39" s="573"/>
      <c r="P39" s="573"/>
      <c r="Q39" s="573"/>
      <c r="R39" s="573"/>
      <c r="S39" s="573"/>
      <c r="T39" s="573"/>
      <c r="U39" s="573"/>
      <c r="V39" s="573"/>
      <c r="W39" s="573"/>
      <c r="X39" s="573"/>
      <c r="Y39" s="573"/>
      <c r="Z39" s="573"/>
      <c r="AA39" s="573"/>
      <c r="AB39" s="573"/>
      <c r="AC39" s="573"/>
      <c r="AD39" s="573"/>
      <c r="AE39" s="573"/>
      <c r="AF39" s="573"/>
      <c r="AG39" s="573"/>
      <c r="AH39" s="573"/>
      <c r="AI39" s="573"/>
      <c r="AJ39" s="573"/>
      <c r="AK39" s="573"/>
      <c r="AL39" s="573"/>
      <c r="AM39" s="573"/>
      <c r="AN39" s="573"/>
      <c r="AO39" s="573"/>
      <c r="AP39" s="573"/>
      <c r="AQ39" s="573"/>
      <c r="AR39" s="573"/>
      <c r="AS39" s="573"/>
      <c r="AT39" s="573"/>
      <c r="AU39" s="573"/>
      <c r="AV39" s="573"/>
      <c r="AW39" s="573"/>
      <c r="AX39" s="573"/>
      <c r="AY39" s="573"/>
      <c r="AZ39" s="573"/>
      <c r="BA39" s="573"/>
      <c r="BB39" s="573"/>
      <c r="BC39" s="573"/>
      <c r="BD39" s="573"/>
      <c r="BE39" s="573"/>
      <c r="BF39" s="573"/>
      <c r="BG39" s="573"/>
      <c r="BH39" s="573"/>
      <c r="BI39" s="577"/>
      <c r="BJ39" s="577"/>
      <c r="BK39" s="577"/>
      <c r="BL39" s="577"/>
      <c r="BM39" s="577"/>
      <c r="BN39" s="577"/>
      <c r="EG39" s="577"/>
      <c r="EH39" s="577"/>
      <c r="EI39" s="577"/>
      <c r="EJ39" s="577"/>
      <c r="EK39" s="577"/>
      <c r="EL39" s="577"/>
      <c r="EM39" s="577"/>
      <c r="EN39" s="577"/>
      <c r="EO39" s="577"/>
      <c r="EP39" s="577"/>
      <c r="EQ39" s="577"/>
      <c r="ER39" s="577"/>
      <c r="ES39" s="577"/>
      <c r="ET39" s="577"/>
      <c r="EU39" s="577"/>
      <c r="EV39" s="577"/>
      <c r="EW39" s="577"/>
      <c r="EX39" s="577"/>
      <c r="EY39" s="577"/>
      <c r="EZ39" s="577"/>
      <c r="FA39" s="577"/>
      <c r="FB39" s="577"/>
      <c r="FC39" s="577"/>
      <c r="FD39" s="577"/>
      <c r="FE39" s="577"/>
      <c r="FF39" s="577"/>
      <c r="FG39" s="577"/>
      <c r="FH39" s="577"/>
      <c r="FI39" s="577"/>
      <c r="FJ39" s="577"/>
      <c r="FK39" s="577"/>
      <c r="FL39" s="577"/>
      <c r="FM39" s="577"/>
      <c r="FN39" s="577"/>
      <c r="FO39" s="577"/>
      <c r="FP39" s="577"/>
      <c r="FQ39" s="577"/>
      <c r="FR39" s="577"/>
      <c r="FS39" s="577"/>
      <c r="FT39" s="577"/>
      <c r="FU39" s="577"/>
      <c r="FV39" s="577"/>
      <c r="FW39" s="577"/>
      <c r="FX39" s="577"/>
      <c r="FY39" s="577"/>
      <c r="FZ39" s="577"/>
      <c r="GA39" s="577"/>
      <c r="GB39" s="577"/>
      <c r="GC39" s="577"/>
      <c r="GD39" s="577"/>
      <c r="GE39" s="577"/>
      <c r="GF39" s="577"/>
      <c r="GG39" s="577"/>
      <c r="GH39" s="577"/>
      <c r="GI39" s="577"/>
      <c r="GJ39" s="577"/>
      <c r="GK39" s="577"/>
      <c r="GL39" s="577"/>
      <c r="GM39" s="577"/>
      <c r="GN39" s="577"/>
      <c r="GO39" s="577"/>
      <c r="GP39" s="577"/>
      <c r="GQ39" s="577"/>
      <c r="GR39" s="577"/>
      <c r="GS39" s="577"/>
      <c r="GT39" s="577"/>
      <c r="GU39" s="577"/>
      <c r="GV39" s="577"/>
      <c r="GW39" s="577"/>
      <c r="GX39" s="577"/>
      <c r="GY39" s="577"/>
      <c r="GZ39" s="577"/>
      <c r="HA39" s="577"/>
      <c r="HB39" s="577"/>
      <c r="HC39" s="577"/>
      <c r="HD39" s="577"/>
      <c r="HE39" s="577"/>
      <c r="HF39" s="577"/>
      <c r="HG39" s="577"/>
      <c r="HH39" s="577"/>
      <c r="HI39" s="577"/>
      <c r="HJ39" s="577"/>
      <c r="HK39" s="577"/>
      <c r="HL39" s="577"/>
      <c r="HM39" s="577"/>
      <c r="HN39" s="577"/>
      <c r="HO39" s="577"/>
      <c r="HP39" s="577"/>
      <c r="HQ39" s="577"/>
      <c r="HR39" s="577"/>
      <c r="HS39" s="577"/>
      <c r="HT39" s="577"/>
      <c r="HU39" s="577"/>
      <c r="HV39" s="577"/>
      <c r="HW39" s="577"/>
      <c r="HX39" s="577"/>
      <c r="HY39" s="577"/>
      <c r="HZ39" s="577"/>
      <c r="IA39" s="577"/>
      <c r="IB39" s="577"/>
      <c r="IC39" s="577"/>
      <c r="ID39" s="577"/>
      <c r="IE39" s="577"/>
      <c r="IF39" s="577"/>
      <c r="IG39" s="577"/>
      <c r="IH39" s="577"/>
      <c r="II39" s="577"/>
      <c r="IJ39" s="577"/>
      <c r="IK39" s="577"/>
      <c r="IL39" s="577"/>
      <c r="IM39" s="577"/>
      <c r="IN39" s="577"/>
      <c r="IO39" s="577"/>
      <c r="IP39" s="577"/>
      <c r="IQ39" s="577"/>
      <c r="IR39" s="577"/>
      <c r="IS39" s="577"/>
      <c r="IT39" s="577"/>
      <c r="IU39" s="577"/>
      <c r="IV39" s="577"/>
      <c r="IW39" s="577"/>
      <c r="IX39" s="577"/>
      <c r="IY39" s="577"/>
      <c r="IZ39" s="577"/>
      <c r="JA39" s="577"/>
      <c r="JB39" s="577"/>
      <c r="JC39" s="577"/>
      <c r="JD39" s="577"/>
      <c r="JE39" s="577"/>
      <c r="JF39" s="577"/>
      <c r="JG39" s="577"/>
      <c r="JH39" s="577"/>
      <c r="JI39" s="577"/>
      <c r="JJ39" s="577"/>
      <c r="JK39" s="577"/>
      <c r="JL39" s="577"/>
      <c r="JM39" s="577"/>
      <c r="JN39" s="577"/>
      <c r="JO39" s="577"/>
      <c r="JP39" s="577"/>
      <c r="JQ39" s="577"/>
      <c r="JR39" s="577"/>
      <c r="JS39" s="577"/>
      <c r="JT39" s="577"/>
      <c r="JU39" s="577"/>
      <c r="JV39" s="577"/>
      <c r="JW39" s="577"/>
      <c r="JX39" s="577"/>
      <c r="JY39" s="577"/>
      <c r="JZ39" s="577"/>
      <c r="KA39" s="577"/>
      <c r="KB39" s="577"/>
      <c r="KC39" s="577"/>
      <c r="KD39" s="577"/>
      <c r="KE39" s="577"/>
      <c r="KF39" s="577"/>
      <c r="KG39" s="577"/>
      <c r="KH39" s="577"/>
      <c r="KI39" s="577"/>
      <c r="KJ39" s="577"/>
      <c r="KK39" s="577"/>
      <c r="KL39" s="577"/>
      <c r="KM39" s="577"/>
      <c r="KN39" s="577"/>
      <c r="KO39" s="577"/>
      <c r="KP39" s="577"/>
      <c r="KQ39" s="577"/>
      <c r="KR39" s="577"/>
      <c r="KS39" s="577"/>
      <c r="KT39" s="577"/>
      <c r="KU39" s="577"/>
      <c r="KV39" s="577"/>
      <c r="KW39" s="577"/>
      <c r="KX39" s="577"/>
      <c r="KY39" s="577"/>
      <c r="KZ39" s="577"/>
      <c r="LA39" s="577"/>
      <c r="LB39" s="577"/>
      <c r="LC39" s="577"/>
      <c r="LD39" s="577"/>
      <c r="LE39" s="577"/>
      <c r="LF39" s="577"/>
      <c r="LG39" s="577"/>
      <c r="LH39" s="577"/>
      <c r="LI39" s="577"/>
      <c r="LJ39" s="577"/>
      <c r="LK39" s="577"/>
      <c r="LL39" s="577"/>
      <c r="LM39" s="577"/>
      <c r="LN39" s="577"/>
      <c r="LO39" s="577"/>
      <c r="LP39" s="577"/>
      <c r="LQ39" s="577"/>
      <c r="LR39" s="577"/>
      <c r="LS39" s="577"/>
      <c r="LT39" s="577"/>
      <c r="LU39" s="577"/>
      <c r="LV39" s="577"/>
      <c r="LW39" s="577"/>
      <c r="LX39" s="577"/>
      <c r="LY39" s="577"/>
      <c r="LZ39" s="577"/>
      <c r="MA39" s="577"/>
      <c r="MB39" s="577"/>
      <c r="MC39" s="577"/>
      <c r="MD39" s="577"/>
      <c r="ME39" s="577"/>
      <c r="MF39" s="577"/>
      <c r="MG39" s="577"/>
      <c r="MH39" s="577"/>
      <c r="MI39" s="577"/>
      <c r="MJ39" s="577"/>
      <c r="MK39" s="577"/>
      <c r="ML39" s="577"/>
      <c r="MM39" s="577"/>
      <c r="MN39" s="577"/>
      <c r="MO39" s="577"/>
      <c r="MP39" s="577"/>
      <c r="MQ39" s="577"/>
      <c r="MR39" s="577"/>
      <c r="MS39" s="577"/>
      <c r="MT39" s="577"/>
      <c r="MU39" s="577"/>
      <c r="MV39" s="577"/>
      <c r="MW39" s="577"/>
      <c r="MX39" s="577"/>
      <c r="MY39" s="577"/>
      <c r="MZ39" s="577"/>
      <c r="NA39" s="577"/>
      <c r="NB39" s="577"/>
      <c r="NC39" s="577"/>
      <c r="ND39" s="577"/>
      <c r="NE39" s="577"/>
      <c r="NF39" s="577"/>
      <c r="NG39" s="577"/>
      <c r="NH39" s="577"/>
      <c r="NI39" s="577"/>
      <c r="NJ39" s="577"/>
      <c r="NK39" s="577"/>
      <c r="NL39" s="577"/>
      <c r="NM39" s="577"/>
      <c r="NN39" s="577"/>
      <c r="NO39" s="577"/>
      <c r="NP39" s="577"/>
      <c r="NQ39" s="577"/>
      <c r="NR39" s="577"/>
      <c r="NS39" s="577"/>
      <c r="NT39" s="577"/>
      <c r="NU39" s="577"/>
      <c r="NV39" s="577"/>
      <c r="NW39" s="577"/>
      <c r="NX39" s="577"/>
      <c r="NY39" s="577"/>
      <c r="NZ39" s="577"/>
      <c r="OA39" s="577"/>
      <c r="OB39" s="577"/>
      <c r="OC39" s="577"/>
      <c r="OD39" s="577"/>
      <c r="OE39" s="577"/>
      <c r="OF39" s="577"/>
      <c r="OG39" s="577"/>
      <c r="OH39" s="577"/>
      <c r="OI39" s="577"/>
      <c r="OJ39" s="577"/>
      <c r="OK39" s="577"/>
      <c r="OL39" s="577"/>
      <c r="OM39" s="577"/>
      <c r="ON39" s="577"/>
      <c r="OO39" s="577"/>
      <c r="OP39" s="577"/>
      <c r="OQ39" s="577"/>
      <c r="OR39" s="577"/>
      <c r="OS39" s="577"/>
      <c r="OT39" s="577"/>
      <c r="OU39" s="577"/>
      <c r="OV39" s="577"/>
      <c r="OW39" s="577"/>
      <c r="OX39" s="577"/>
      <c r="OY39" s="577"/>
      <c r="OZ39" s="577"/>
      <c r="PA39" s="577"/>
      <c r="PB39" s="577"/>
      <c r="PC39" s="577"/>
      <c r="PD39" s="577"/>
      <c r="PE39" s="577"/>
      <c r="PF39" s="577"/>
      <c r="PG39" s="577"/>
      <c r="PH39" s="577"/>
      <c r="PI39" s="577"/>
      <c r="PJ39" s="577"/>
      <c r="PK39" s="577"/>
      <c r="PL39" s="577"/>
      <c r="PM39" s="577"/>
      <c r="PN39" s="577"/>
      <c r="PO39" s="577"/>
      <c r="PP39" s="577"/>
      <c r="PQ39" s="577"/>
      <c r="PR39" s="577"/>
      <c r="PS39" s="577"/>
      <c r="PT39" s="577"/>
      <c r="PU39" s="577"/>
      <c r="PV39" s="577"/>
      <c r="PW39" s="577"/>
      <c r="PX39" s="577"/>
      <c r="PY39" s="577"/>
      <c r="PZ39" s="577"/>
      <c r="QA39" s="577"/>
      <c r="QB39" s="577"/>
      <c r="QC39" s="577"/>
      <c r="QD39" s="577"/>
      <c r="QE39" s="577"/>
      <c r="QF39" s="577"/>
      <c r="QG39" s="577"/>
      <c r="QH39" s="577"/>
      <c r="QI39" s="577"/>
      <c r="QJ39" s="577"/>
      <c r="QK39" s="577"/>
      <c r="QL39" s="577"/>
      <c r="QM39" s="577"/>
      <c r="QN39" s="577"/>
      <c r="QO39" s="577"/>
      <c r="QP39" s="577"/>
      <c r="QQ39" s="577"/>
      <c r="QR39" s="577"/>
      <c r="QS39" s="577"/>
      <c r="QT39" s="577"/>
      <c r="QU39" s="577"/>
      <c r="QV39" s="577"/>
      <c r="QW39" s="577"/>
      <c r="QX39" s="577"/>
      <c r="QY39" s="577"/>
      <c r="QZ39" s="577"/>
      <c r="RA39" s="577"/>
      <c r="RB39" s="577"/>
      <c r="RC39" s="577"/>
      <c r="RD39" s="577"/>
      <c r="RE39" s="577"/>
      <c r="RF39" s="577"/>
      <c r="RG39" s="577"/>
      <c r="RH39" s="577"/>
      <c r="RI39" s="577"/>
      <c r="RJ39" s="577"/>
      <c r="RK39" s="577"/>
      <c r="RL39" s="577"/>
      <c r="RM39" s="577"/>
      <c r="RN39" s="577"/>
      <c r="RO39" s="577"/>
      <c r="RP39" s="577"/>
      <c r="RQ39" s="577"/>
      <c r="RR39" s="577"/>
      <c r="RS39" s="577"/>
      <c r="RT39" s="577"/>
      <c r="RU39" s="577"/>
      <c r="RV39" s="577"/>
      <c r="RW39" s="577"/>
      <c r="RX39" s="577"/>
      <c r="RY39" s="577"/>
      <c r="RZ39" s="577"/>
      <c r="SA39" s="577"/>
      <c r="SB39" s="577"/>
      <c r="SC39" s="577"/>
      <c r="SD39" s="577"/>
      <c r="SE39" s="577"/>
      <c r="SF39" s="577"/>
      <c r="SG39" s="577"/>
      <c r="SH39" s="577"/>
      <c r="SI39" s="577"/>
      <c r="SJ39" s="577"/>
      <c r="SK39" s="577"/>
      <c r="SL39" s="577"/>
      <c r="SM39" s="577"/>
      <c r="SN39" s="577"/>
      <c r="SO39" s="577"/>
      <c r="SP39" s="577"/>
      <c r="SQ39" s="577"/>
      <c r="SR39" s="577"/>
      <c r="SS39" s="577"/>
      <c r="ST39" s="577"/>
      <c r="SU39" s="577"/>
      <c r="SV39" s="577"/>
      <c r="SW39" s="577"/>
      <c r="SX39" s="577"/>
      <c r="SY39" s="577"/>
      <c r="SZ39" s="577"/>
      <c r="TA39" s="577"/>
      <c r="TB39" s="577"/>
      <c r="TC39" s="577"/>
      <c r="TD39" s="577"/>
      <c r="TE39" s="577"/>
      <c r="TF39" s="577"/>
      <c r="TG39" s="577"/>
      <c r="TH39" s="577"/>
      <c r="TI39" s="577"/>
      <c r="TJ39" s="577"/>
      <c r="TK39" s="577"/>
      <c r="TL39" s="577"/>
      <c r="TM39" s="577"/>
      <c r="TN39" s="577"/>
      <c r="TO39" s="577"/>
      <c r="TP39" s="577"/>
      <c r="TQ39" s="577"/>
      <c r="TR39" s="577"/>
      <c r="TS39" s="577"/>
      <c r="TT39" s="577"/>
      <c r="TU39" s="577"/>
      <c r="TV39" s="577"/>
      <c r="TW39" s="577"/>
      <c r="TX39" s="577"/>
      <c r="TY39" s="577"/>
      <c r="TZ39" s="577"/>
      <c r="UA39" s="577"/>
      <c r="UB39" s="577"/>
      <c r="UC39" s="577"/>
      <c r="UD39" s="577"/>
      <c r="UE39" s="577"/>
      <c r="UF39" s="577"/>
      <c r="UG39" s="577"/>
      <c r="UH39" s="577"/>
      <c r="UI39" s="577"/>
      <c r="UJ39" s="577"/>
      <c r="UK39" s="577"/>
      <c r="UL39" s="577"/>
      <c r="UM39" s="577"/>
      <c r="UN39" s="577"/>
      <c r="UO39" s="577"/>
      <c r="UP39" s="577"/>
      <c r="UQ39" s="577"/>
      <c r="UR39" s="577"/>
      <c r="US39" s="577"/>
      <c r="UT39" s="577"/>
      <c r="UU39" s="577"/>
      <c r="UV39" s="577"/>
      <c r="UW39" s="577"/>
      <c r="UX39" s="577"/>
      <c r="UY39" s="577"/>
    </row>
    <row r="40" spans="1:571" ht="18" customHeight="1">
      <c r="A40" s="573"/>
      <c r="B40" s="573"/>
      <c r="C40" s="573"/>
      <c r="D40" s="573"/>
      <c r="E40" s="573"/>
      <c r="F40" s="573"/>
      <c r="G40" s="620" t="s">
        <v>370</v>
      </c>
      <c r="H40" s="620"/>
      <c r="I40" s="620"/>
      <c r="J40" s="620"/>
      <c r="K40" s="620"/>
      <c r="L40" s="620"/>
      <c r="M40" s="620"/>
      <c r="N40" s="620"/>
      <c r="O40" s="620"/>
      <c r="P40" s="620"/>
      <c r="Q40" s="620"/>
      <c r="R40" s="620"/>
      <c r="S40" s="620"/>
      <c r="T40" s="620"/>
      <c r="U40" s="620"/>
      <c r="V40" s="620"/>
      <c r="W40" s="620"/>
      <c r="X40" s="620"/>
      <c r="Y40" s="620"/>
      <c r="Z40" s="620"/>
      <c r="AA40" s="620"/>
      <c r="AB40" s="620"/>
      <c r="AC40" s="620"/>
      <c r="AD40" s="620"/>
      <c r="AE40" s="620"/>
      <c r="AF40" s="620"/>
      <c r="AG40" s="620"/>
      <c r="AH40" s="620"/>
      <c r="AI40" s="620"/>
      <c r="AJ40" s="620"/>
      <c r="AK40" s="620"/>
      <c r="AL40" s="620"/>
      <c r="AM40" s="620"/>
      <c r="AN40" s="620"/>
      <c r="AO40" s="620"/>
      <c r="AP40" s="620"/>
      <c r="AQ40" s="620"/>
      <c r="AR40" s="620"/>
      <c r="AS40" s="620"/>
      <c r="AT40" s="620"/>
      <c r="AU40" s="620"/>
      <c r="AV40" s="620"/>
      <c r="AW40" s="620"/>
      <c r="AX40" s="620"/>
      <c r="AY40" s="620"/>
      <c r="AZ40" s="620"/>
      <c r="BA40" s="620"/>
      <c r="BB40" s="620"/>
      <c r="BC40" s="620"/>
      <c r="BD40" s="620"/>
      <c r="BE40" s="620"/>
      <c r="BF40" s="620"/>
      <c r="BG40" s="573"/>
      <c r="BH40" s="573"/>
    </row>
    <row r="41" spans="1:571">
      <c r="A41" s="573"/>
      <c r="B41" s="573"/>
      <c r="C41" s="573"/>
      <c r="D41" s="573"/>
      <c r="E41" s="573"/>
      <c r="F41" s="573"/>
      <c r="G41" s="620"/>
      <c r="H41" s="620"/>
      <c r="I41" s="620"/>
      <c r="J41" s="620"/>
      <c r="K41" s="620"/>
      <c r="L41" s="620"/>
      <c r="M41" s="620"/>
      <c r="N41" s="620"/>
      <c r="O41" s="620"/>
      <c r="P41" s="620"/>
      <c r="Q41" s="620"/>
      <c r="R41" s="620"/>
      <c r="S41" s="620"/>
      <c r="T41" s="620"/>
      <c r="U41" s="620"/>
      <c r="V41" s="620"/>
      <c r="W41" s="620"/>
      <c r="X41" s="620"/>
      <c r="Y41" s="620"/>
      <c r="Z41" s="620"/>
      <c r="AA41" s="620"/>
      <c r="AB41" s="620"/>
      <c r="AC41" s="620"/>
      <c r="AD41" s="620"/>
      <c r="AE41" s="620"/>
      <c r="AF41" s="620"/>
      <c r="AG41" s="620"/>
      <c r="AH41" s="620"/>
      <c r="AI41" s="620"/>
      <c r="AJ41" s="620"/>
      <c r="AK41" s="620"/>
      <c r="AL41" s="620"/>
      <c r="AM41" s="620"/>
      <c r="AN41" s="620"/>
      <c r="AO41" s="620"/>
      <c r="AP41" s="620"/>
      <c r="AQ41" s="620"/>
      <c r="AR41" s="620"/>
      <c r="AS41" s="620"/>
      <c r="AT41" s="620"/>
      <c r="AU41" s="620"/>
      <c r="AV41" s="620"/>
      <c r="AW41" s="620"/>
      <c r="AX41" s="620"/>
      <c r="AY41" s="620"/>
      <c r="AZ41" s="620"/>
      <c r="BA41" s="620"/>
      <c r="BB41" s="620"/>
      <c r="BC41" s="620"/>
      <c r="BD41" s="620"/>
      <c r="BE41" s="620"/>
      <c r="BF41" s="620"/>
      <c r="BG41" s="573"/>
      <c r="BH41" s="573"/>
    </row>
    <row r="42" spans="1:571">
      <c r="A42" s="573"/>
      <c r="B42" s="573"/>
      <c r="C42" s="573" t="s">
        <v>430</v>
      </c>
      <c r="D42" s="573"/>
      <c r="E42" s="573"/>
      <c r="F42" s="573"/>
      <c r="G42" s="573"/>
      <c r="H42" s="573"/>
      <c r="I42" s="573"/>
      <c r="J42" s="573"/>
      <c r="K42" s="573"/>
      <c r="L42" s="573"/>
      <c r="M42" s="573"/>
      <c r="N42" s="573"/>
      <c r="O42" s="573"/>
      <c r="P42" s="573"/>
      <c r="Q42" s="573"/>
      <c r="R42" s="573"/>
      <c r="S42" s="573"/>
      <c r="T42" s="573"/>
      <c r="U42" s="573"/>
      <c r="V42" s="573"/>
      <c r="W42" s="573"/>
      <c r="X42" s="573"/>
      <c r="Y42" s="573"/>
      <c r="Z42" s="573"/>
      <c r="AA42" s="573"/>
      <c r="AB42" s="573"/>
      <c r="AC42" s="573"/>
      <c r="AD42" s="573"/>
      <c r="AE42" s="573"/>
      <c r="AF42" s="573"/>
      <c r="AG42" s="573"/>
      <c r="AH42" s="573"/>
      <c r="AI42" s="573"/>
      <c r="AJ42" s="573"/>
      <c r="AK42" s="573"/>
      <c r="AL42" s="573"/>
      <c r="AM42" s="573"/>
      <c r="AN42" s="573"/>
      <c r="AO42" s="573"/>
      <c r="AP42" s="573"/>
      <c r="AQ42" s="573"/>
      <c r="AR42" s="573"/>
      <c r="AS42" s="573"/>
      <c r="AT42" s="573"/>
      <c r="AU42" s="573"/>
      <c r="AV42" s="573"/>
      <c r="AW42" s="573"/>
      <c r="AX42" s="573"/>
      <c r="AY42" s="573"/>
      <c r="AZ42" s="573"/>
      <c r="BA42" s="573"/>
      <c r="BB42" s="573"/>
      <c r="BC42" s="573"/>
      <c r="BD42" s="573"/>
      <c r="BE42" s="573"/>
      <c r="BF42" s="573"/>
      <c r="BG42" s="573"/>
      <c r="BH42" s="573"/>
    </row>
    <row r="43" spans="1:571">
      <c r="A43" s="573"/>
      <c r="B43" s="573"/>
      <c r="C43" s="573"/>
      <c r="D43" s="573"/>
      <c r="E43" s="573"/>
      <c r="F43" s="573"/>
      <c r="G43" s="620" t="s">
        <v>370</v>
      </c>
      <c r="H43" s="620"/>
      <c r="I43" s="620"/>
      <c r="J43" s="620"/>
      <c r="K43" s="620"/>
      <c r="L43" s="620"/>
      <c r="M43" s="620"/>
      <c r="N43" s="620"/>
      <c r="O43" s="620"/>
      <c r="P43" s="620"/>
      <c r="Q43" s="620"/>
      <c r="R43" s="620"/>
      <c r="S43" s="620"/>
      <c r="T43" s="620"/>
      <c r="U43" s="620"/>
      <c r="V43" s="620"/>
      <c r="W43" s="620"/>
      <c r="X43" s="620"/>
      <c r="Y43" s="620"/>
      <c r="Z43" s="620"/>
      <c r="AA43" s="620"/>
      <c r="AB43" s="620"/>
      <c r="AC43" s="620"/>
      <c r="AD43" s="620"/>
      <c r="AE43" s="620"/>
      <c r="AF43" s="620"/>
      <c r="AG43" s="620"/>
      <c r="AH43" s="620"/>
      <c r="AI43" s="620"/>
      <c r="AJ43" s="620"/>
      <c r="AK43" s="620"/>
      <c r="AL43" s="620"/>
      <c r="AM43" s="620"/>
      <c r="AN43" s="620"/>
      <c r="AO43" s="620"/>
      <c r="AP43" s="620"/>
      <c r="AQ43" s="620"/>
      <c r="AR43" s="620"/>
      <c r="AS43" s="620"/>
      <c r="AT43" s="620"/>
      <c r="AU43" s="620"/>
      <c r="AV43" s="620"/>
      <c r="AW43" s="620"/>
      <c r="AX43" s="620"/>
      <c r="AY43" s="620"/>
      <c r="AZ43" s="620"/>
      <c r="BA43" s="620"/>
      <c r="BB43" s="620"/>
      <c r="BC43" s="620"/>
      <c r="BD43" s="620"/>
      <c r="BE43" s="620"/>
      <c r="BF43" s="620"/>
      <c r="BG43" s="573"/>
      <c r="BH43" s="573"/>
    </row>
    <row r="44" spans="1:571">
      <c r="A44" s="573"/>
      <c r="B44" s="573"/>
      <c r="C44" s="573"/>
      <c r="D44" s="573"/>
      <c r="E44" s="573"/>
      <c r="F44" s="573"/>
      <c r="G44" s="620"/>
      <c r="H44" s="620"/>
      <c r="I44" s="620"/>
      <c r="J44" s="620"/>
      <c r="K44" s="620"/>
      <c r="L44" s="620"/>
      <c r="M44" s="620"/>
      <c r="N44" s="620"/>
      <c r="O44" s="620"/>
      <c r="P44" s="620"/>
      <c r="Q44" s="620"/>
      <c r="R44" s="620"/>
      <c r="S44" s="620"/>
      <c r="T44" s="620"/>
      <c r="U44" s="620"/>
      <c r="V44" s="620"/>
      <c r="W44" s="620"/>
      <c r="X44" s="620"/>
      <c r="Y44" s="620"/>
      <c r="Z44" s="620"/>
      <c r="AA44" s="620"/>
      <c r="AB44" s="620"/>
      <c r="AC44" s="620"/>
      <c r="AD44" s="620"/>
      <c r="AE44" s="620"/>
      <c r="AF44" s="620"/>
      <c r="AG44" s="620"/>
      <c r="AH44" s="620"/>
      <c r="AI44" s="620"/>
      <c r="AJ44" s="620"/>
      <c r="AK44" s="620"/>
      <c r="AL44" s="620"/>
      <c r="AM44" s="620"/>
      <c r="AN44" s="620"/>
      <c r="AO44" s="620"/>
      <c r="AP44" s="620"/>
      <c r="AQ44" s="620"/>
      <c r="AR44" s="620"/>
      <c r="AS44" s="620"/>
      <c r="AT44" s="620"/>
      <c r="AU44" s="620"/>
      <c r="AV44" s="620"/>
      <c r="AW44" s="620"/>
      <c r="AX44" s="620"/>
      <c r="AY44" s="620"/>
      <c r="AZ44" s="620"/>
      <c r="BA44" s="620"/>
      <c r="BB44" s="620"/>
      <c r="BC44" s="620"/>
      <c r="BD44" s="620"/>
      <c r="BE44" s="620"/>
      <c r="BF44" s="620"/>
      <c r="BG44" s="573"/>
      <c r="BH44" s="573"/>
    </row>
    <row r="45" spans="1:571">
      <c r="A45" s="573"/>
      <c r="B45" s="573"/>
      <c r="C45" s="573" t="s">
        <v>431</v>
      </c>
      <c r="D45" s="573"/>
      <c r="E45" s="573"/>
      <c r="F45" s="573"/>
      <c r="G45" s="573"/>
      <c r="H45" s="573"/>
      <c r="I45" s="573"/>
      <c r="J45" s="573"/>
      <c r="K45" s="573"/>
      <c r="L45" s="573"/>
      <c r="M45" s="573"/>
      <c r="N45" s="573"/>
      <c r="O45" s="573"/>
      <c r="P45" s="573"/>
      <c r="Q45" s="573"/>
      <c r="R45" s="573"/>
      <c r="S45" s="573"/>
      <c r="T45" s="573"/>
      <c r="U45" s="573"/>
      <c r="V45" s="573"/>
      <c r="W45" s="573"/>
      <c r="X45" s="573"/>
      <c r="Y45" s="573"/>
      <c r="Z45" s="573"/>
      <c r="AA45" s="573"/>
      <c r="AB45" s="573"/>
      <c r="AC45" s="573"/>
      <c r="AD45" s="573"/>
      <c r="AE45" s="573"/>
      <c r="AF45" s="573"/>
      <c r="AG45" s="573"/>
      <c r="AH45" s="573"/>
      <c r="AI45" s="573"/>
      <c r="AJ45" s="573"/>
      <c r="AK45" s="573"/>
      <c r="AL45" s="573"/>
      <c r="AM45" s="573"/>
      <c r="AN45" s="573"/>
      <c r="AO45" s="573"/>
      <c r="AP45" s="573"/>
      <c r="AQ45" s="573"/>
      <c r="AR45" s="573"/>
      <c r="AS45" s="573"/>
      <c r="AT45" s="573"/>
      <c r="AU45" s="573"/>
      <c r="AV45" s="573"/>
      <c r="AW45" s="573"/>
      <c r="AX45" s="573"/>
      <c r="AY45" s="573"/>
      <c r="AZ45" s="573"/>
      <c r="BA45" s="573"/>
      <c r="BB45" s="573"/>
      <c r="BC45" s="573"/>
      <c r="BD45" s="573"/>
      <c r="BE45" s="573"/>
      <c r="BF45" s="573"/>
      <c r="BG45" s="573"/>
      <c r="BH45" s="573"/>
    </row>
    <row r="46" spans="1:571">
      <c r="A46" s="573"/>
      <c r="B46" s="573"/>
      <c r="C46" s="573"/>
      <c r="D46" s="573"/>
      <c r="E46" s="573"/>
      <c r="F46" s="573"/>
      <c r="G46" s="617" t="s">
        <v>432</v>
      </c>
      <c r="H46" s="617"/>
      <c r="I46" s="617"/>
      <c r="J46" s="617"/>
      <c r="K46" s="617"/>
      <c r="L46" s="617"/>
      <c r="N46" s="618" t="s">
        <v>370</v>
      </c>
      <c r="O46" s="618"/>
      <c r="P46" s="618"/>
      <c r="Q46" s="618"/>
      <c r="R46" s="618"/>
      <c r="S46" s="618"/>
      <c r="T46" s="618"/>
      <c r="U46" s="618"/>
      <c r="V46" s="618"/>
      <c r="W46" s="618"/>
      <c r="X46" s="618"/>
      <c r="Y46" s="618"/>
      <c r="Z46" s="618"/>
      <c r="AA46" s="618"/>
      <c r="AB46" s="618"/>
      <c r="AC46" s="618"/>
      <c r="AD46" s="618"/>
      <c r="AE46" s="618"/>
      <c r="AF46" s="618"/>
      <c r="AG46" s="618"/>
      <c r="AH46" s="618"/>
      <c r="AI46" s="618"/>
      <c r="AJ46" s="618"/>
      <c r="AK46" s="618"/>
      <c r="AL46" s="618"/>
      <c r="AM46" s="618"/>
      <c r="AN46" s="618"/>
      <c r="AO46" s="618"/>
      <c r="AP46" s="618"/>
      <c r="AQ46" s="618"/>
      <c r="AR46" s="618"/>
      <c r="AS46" s="618"/>
      <c r="AT46" s="618"/>
      <c r="AU46" s="618"/>
      <c r="AV46" s="618"/>
      <c r="AW46" s="618"/>
      <c r="AX46" s="618"/>
      <c r="AY46" s="618"/>
      <c r="AZ46" s="618"/>
      <c r="BA46" s="618"/>
      <c r="BB46" s="618"/>
      <c r="BC46" s="618"/>
      <c r="BD46" s="618"/>
      <c r="BE46" s="618"/>
      <c r="BF46" s="618"/>
      <c r="BG46" s="597"/>
      <c r="BH46" s="573"/>
    </row>
    <row r="47" spans="1:571">
      <c r="A47" s="573"/>
      <c r="B47" s="573"/>
      <c r="C47" s="573"/>
      <c r="D47" s="573"/>
      <c r="E47" s="573"/>
      <c r="F47" s="573"/>
      <c r="G47" s="617"/>
      <c r="H47" s="617"/>
      <c r="I47" s="617"/>
      <c r="J47" s="617"/>
      <c r="K47" s="617"/>
      <c r="L47" s="617"/>
      <c r="N47" s="618" t="s">
        <v>370</v>
      </c>
      <c r="O47" s="618"/>
      <c r="P47" s="618"/>
      <c r="Q47" s="618"/>
      <c r="R47" s="618"/>
      <c r="S47" s="618"/>
      <c r="T47" s="618"/>
      <c r="U47" s="618"/>
      <c r="V47" s="618"/>
      <c r="W47" s="618"/>
      <c r="X47" s="618"/>
      <c r="Y47" s="618"/>
      <c r="Z47" s="618"/>
      <c r="AA47" s="618"/>
      <c r="AB47" s="618"/>
      <c r="AC47" s="618"/>
      <c r="AD47" s="618"/>
      <c r="AE47" s="618"/>
      <c r="AF47" s="618"/>
      <c r="AG47" s="618"/>
      <c r="AH47" s="618"/>
      <c r="AI47" s="618"/>
      <c r="AJ47" s="618"/>
      <c r="AK47" s="618"/>
      <c r="AL47" s="618"/>
      <c r="AM47" s="618"/>
      <c r="AN47" s="618"/>
      <c r="AO47" s="618"/>
      <c r="AP47" s="618"/>
      <c r="AQ47" s="618"/>
      <c r="AR47" s="618"/>
      <c r="AS47" s="618"/>
      <c r="AT47" s="618"/>
      <c r="AU47" s="618"/>
      <c r="AV47" s="618"/>
      <c r="AW47" s="618"/>
      <c r="AX47" s="618"/>
      <c r="AY47" s="618"/>
      <c r="AZ47" s="618"/>
      <c r="BA47" s="618"/>
      <c r="BB47" s="618"/>
      <c r="BC47" s="618"/>
      <c r="BD47" s="618"/>
      <c r="BE47" s="618"/>
      <c r="BF47" s="618"/>
      <c r="BG47" s="597"/>
      <c r="BH47" s="573"/>
    </row>
    <row r="48" spans="1:571">
      <c r="A48" s="573"/>
      <c r="B48" s="573"/>
      <c r="C48" s="573"/>
      <c r="D48" s="573"/>
      <c r="E48" s="573"/>
      <c r="F48" s="573"/>
      <c r="G48" s="617" t="s">
        <v>433</v>
      </c>
      <c r="H48" s="617"/>
      <c r="I48" s="617"/>
      <c r="J48" s="617"/>
      <c r="K48" s="617"/>
      <c r="L48" s="617"/>
      <c r="N48" s="618" t="s">
        <v>370</v>
      </c>
      <c r="O48" s="618"/>
      <c r="P48" s="618"/>
      <c r="Q48" s="618"/>
      <c r="R48" s="618"/>
      <c r="S48" s="618"/>
      <c r="T48" s="618"/>
      <c r="U48" s="618"/>
      <c r="V48" s="618"/>
      <c r="W48" s="618"/>
      <c r="X48" s="618"/>
      <c r="Y48" s="618"/>
      <c r="Z48" s="618"/>
      <c r="AA48" s="618"/>
      <c r="AB48" s="618"/>
      <c r="AC48" s="618"/>
      <c r="AD48" s="618"/>
      <c r="AE48" s="618"/>
      <c r="AF48" s="618"/>
      <c r="AG48" s="618"/>
      <c r="AH48" s="618"/>
      <c r="AI48" s="618"/>
      <c r="AJ48" s="618"/>
      <c r="AK48" s="618"/>
      <c r="AL48" s="618"/>
      <c r="AM48" s="618"/>
      <c r="AN48" s="618"/>
      <c r="AO48" s="618"/>
      <c r="AP48" s="618"/>
      <c r="AQ48" s="618"/>
      <c r="AR48" s="618"/>
      <c r="AS48" s="618"/>
      <c r="AT48" s="618"/>
      <c r="AU48" s="618"/>
      <c r="AV48" s="618"/>
      <c r="AW48" s="618"/>
      <c r="AX48" s="618"/>
      <c r="AY48" s="618"/>
      <c r="AZ48" s="618"/>
      <c r="BA48" s="618"/>
      <c r="BB48" s="618"/>
      <c r="BC48" s="618"/>
      <c r="BD48" s="618"/>
      <c r="BE48" s="618"/>
      <c r="BF48" s="618"/>
      <c r="BG48" s="573"/>
      <c r="BH48" s="573"/>
    </row>
    <row r="49" spans="1:60" ht="18.75" customHeight="1">
      <c r="A49" s="573"/>
      <c r="B49" s="573"/>
      <c r="C49" s="573"/>
      <c r="D49" s="573"/>
      <c r="E49" s="573"/>
      <c r="F49" s="573"/>
      <c r="G49" s="617"/>
      <c r="H49" s="617"/>
      <c r="I49" s="617"/>
      <c r="J49" s="617"/>
      <c r="K49" s="617"/>
      <c r="L49" s="617"/>
      <c r="N49" s="618" t="s">
        <v>370</v>
      </c>
      <c r="O49" s="618"/>
      <c r="P49" s="618"/>
      <c r="Q49" s="618"/>
      <c r="R49" s="618"/>
      <c r="S49" s="618"/>
      <c r="T49" s="618"/>
      <c r="U49" s="618"/>
      <c r="V49" s="618"/>
      <c r="W49" s="618"/>
      <c r="X49" s="618"/>
      <c r="Y49" s="618"/>
      <c r="Z49" s="618"/>
      <c r="AA49" s="618"/>
      <c r="AB49" s="618"/>
      <c r="AC49" s="618"/>
      <c r="AD49" s="618"/>
      <c r="AE49" s="618"/>
      <c r="AF49" s="618"/>
      <c r="AG49" s="618"/>
      <c r="AH49" s="618"/>
      <c r="AI49" s="618"/>
      <c r="AJ49" s="618"/>
      <c r="AK49" s="618"/>
      <c r="AL49" s="618"/>
      <c r="AM49" s="618"/>
      <c r="AN49" s="618"/>
      <c r="AO49" s="618"/>
      <c r="AP49" s="618"/>
      <c r="AQ49" s="618"/>
      <c r="AR49" s="618"/>
      <c r="AS49" s="618"/>
      <c r="AT49" s="618"/>
      <c r="AU49" s="618"/>
      <c r="AV49" s="618"/>
      <c r="AW49" s="618"/>
      <c r="AX49" s="618"/>
      <c r="AY49" s="618"/>
      <c r="AZ49" s="618"/>
      <c r="BA49" s="618"/>
      <c r="BB49" s="618"/>
      <c r="BC49" s="618"/>
      <c r="BD49" s="618"/>
      <c r="BE49" s="618"/>
      <c r="BF49" s="618"/>
      <c r="BG49" s="573"/>
      <c r="BH49" s="573"/>
    </row>
    <row r="50" spans="1:60">
      <c r="A50" s="588"/>
      <c r="B50" s="588"/>
      <c r="C50" s="588"/>
      <c r="D50" s="588"/>
      <c r="E50" s="588"/>
      <c r="F50" s="588"/>
      <c r="G50" s="588"/>
      <c r="H50" s="588"/>
      <c r="I50" s="588"/>
      <c r="J50" s="588"/>
      <c r="K50" s="588"/>
      <c r="L50" s="588"/>
      <c r="M50" s="588"/>
      <c r="N50" s="588"/>
      <c r="O50" s="588"/>
      <c r="P50" s="588"/>
      <c r="Q50" s="588"/>
      <c r="R50" s="588"/>
      <c r="S50" s="588"/>
      <c r="T50" s="588"/>
      <c r="U50" s="588"/>
      <c r="V50" s="588"/>
      <c r="W50" s="588"/>
      <c r="X50" s="588"/>
      <c r="Y50" s="588"/>
      <c r="Z50" s="588"/>
      <c r="AA50" s="588"/>
      <c r="AB50" s="588"/>
      <c r="AC50" s="588"/>
      <c r="AD50" s="588"/>
      <c r="AE50" s="588"/>
      <c r="AF50" s="588"/>
      <c r="AG50" s="588"/>
      <c r="AH50" s="588"/>
      <c r="AI50" s="588"/>
      <c r="AJ50" s="588"/>
      <c r="AK50" s="588"/>
      <c r="AL50" s="588"/>
      <c r="AM50" s="588"/>
      <c r="AN50" s="588"/>
      <c r="AO50" s="588"/>
      <c r="AP50" s="588"/>
      <c r="AQ50" s="588"/>
      <c r="AR50" s="588"/>
      <c r="AS50" s="588"/>
      <c r="AT50" s="588"/>
      <c r="AU50" s="588"/>
      <c r="AV50" s="588"/>
      <c r="AW50" s="588"/>
      <c r="AX50" s="588"/>
      <c r="AY50" s="588"/>
      <c r="AZ50" s="588"/>
      <c r="BA50" s="588"/>
      <c r="BB50" s="588"/>
      <c r="BC50" s="588"/>
      <c r="BD50" s="588"/>
      <c r="BE50" s="588"/>
      <c r="BF50" s="588"/>
      <c r="BG50" s="588"/>
      <c r="BH50" s="588"/>
    </row>
    <row r="51" spans="1:60">
      <c r="A51" s="588"/>
      <c r="B51" s="588"/>
      <c r="C51" s="588"/>
      <c r="D51" s="588"/>
      <c r="E51" s="588"/>
      <c r="F51" s="588"/>
      <c r="G51" s="588"/>
      <c r="H51" s="588"/>
      <c r="I51" s="588"/>
      <c r="J51" s="588"/>
      <c r="K51" s="588"/>
      <c r="L51" s="588"/>
      <c r="M51" s="588"/>
      <c r="N51" s="588"/>
      <c r="O51" s="588"/>
      <c r="P51" s="588"/>
      <c r="Q51" s="588"/>
      <c r="R51" s="588"/>
      <c r="S51" s="588"/>
      <c r="T51" s="588"/>
      <c r="U51" s="588"/>
      <c r="V51" s="588"/>
      <c r="W51" s="588"/>
      <c r="X51" s="588"/>
      <c r="Y51" s="588"/>
      <c r="Z51" s="588"/>
      <c r="AA51" s="588"/>
      <c r="AB51" s="588"/>
      <c r="AC51" s="588"/>
      <c r="AD51" s="588"/>
      <c r="AE51" s="588"/>
      <c r="AF51" s="588"/>
      <c r="AG51" s="588"/>
      <c r="AH51" s="588"/>
      <c r="AI51" s="588"/>
      <c r="AJ51" s="588"/>
      <c r="AK51" s="588"/>
      <c r="AL51" s="588"/>
      <c r="AM51" s="588"/>
      <c r="AN51" s="588"/>
      <c r="AO51" s="588"/>
      <c r="AP51" s="588"/>
      <c r="AQ51" s="588"/>
      <c r="AR51" s="588"/>
      <c r="AS51" s="588"/>
      <c r="AT51" s="588"/>
      <c r="AU51" s="588"/>
      <c r="AV51" s="588"/>
      <c r="AW51" s="588"/>
      <c r="AX51" s="588"/>
      <c r="AY51" s="588"/>
      <c r="AZ51" s="588"/>
      <c r="BA51" s="588"/>
      <c r="BB51" s="588"/>
      <c r="BC51" s="588"/>
      <c r="BD51" s="588"/>
      <c r="BE51" s="588"/>
      <c r="BF51" s="588"/>
      <c r="BG51" s="588"/>
      <c r="BH51" s="588"/>
    </row>
  </sheetData>
  <mergeCells count="44">
    <mergeCell ref="EA1:EH1"/>
    <mergeCell ref="EI1:GI1"/>
    <mergeCell ref="AS2:BH2"/>
    <mergeCell ref="ES3:GF3"/>
    <mergeCell ref="EA4:EK7"/>
    <mergeCell ref="EL4:FY7"/>
    <mergeCell ref="A8:BH12"/>
    <mergeCell ref="EA8:EK11"/>
    <mergeCell ref="EL8:FY11"/>
    <mergeCell ref="A14:BH22"/>
    <mergeCell ref="B24:S24"/>
    <mergeCell ref="G26:R26"/>
    <mergeCell ref="T26:BG26"/>
    <mergeCell ref="G27:R27"/>
    <mergeCell ref="T27:BG27"/>
    <mergeCell ref="D28:F35"/>
    <mergeCell ref="G28:R28"/>
    <mergeCell ref="T28:BG28"/>
    <mergeCell ref="G29:R29"/>
    <mergeCell ref="D25:F27"/>
    <mergeCell ref="G25:R25"/>
    <mergeCell ref="T25:BG25"/>
    <mergeCell ref="T29:BG29"/>
    <mergeCell ref="G30:R30"/>
    <mergeCell ref="T30:BG30"/>
    <mergeCell ref="G31:R31"/>
    <mergeCell ref="T31:BG31"/>
    <mergeCell ref="G34:R34"/>
    <mergeCell ref="T34:BG34"/>
    <mergeCell ref="G35:R35"/>
    <mergeCell ref="T35:BG35"/>
    <mergeCell ref="G32:R32"/>
    <mergeCell ref="T32:BG32"/>
    <mergeCell ref="G33:R33"/>
    <mergeCell ref="T33:BG33"/>
    <mergeCell ref="G48:L49"/>
    <mergeCell ref="N48:BF48"/>
    <mergeCell ref="N49:BF49"/>
    <mergeCell ref="B38:AK38"/>
    <mergeCell ref="G40:BF41"/>
    <mergeCell ref="G43:BF44"/>
    <mergeCell ref="G46:L47"/>
    <mergeCell ref="N46:BF46"/>
    <mergeCell ref="N47:BF47"/>
  </mergeCells>
  <phoneticPr fontId="4"/>
  <conditionalFormatting sqref="AS2:BH2">
    <cfRule type="expression" dxfId="60" priority="1">
      <formula>AS2="年月日"</formula>
    </cfRule>
  </conditionalFormatting>
  <dataValidations count="3">
    <dataValidation type="list" allowBlank="1" showInputMessage="1" showErrorMessage="1" sqref="BX1:CK1" xr:uid="{FB02D330-9C77-4603-98F7-5C1F550744A9}">
      <formula1>"ＰＤＦと紙,ＰＤＦのみ,紙のみ,パスワードなしPDF"</formula1>
    </dataValidation>
    <dataValidation imeMode="hiragana" allowBlank="1" showInputMessage="1" showErrorMessage="1" sqref="G40:BF41 G43:BF44" xr:uid="{C00E0A64-BA05-455E-B999-C0BBBB7D334E}"/>
    <dataValidation allowBlank="1" showInputMessage="1" showErrorMessage="1" prompt="②年月日を記入してください。" sqref="AS2:BH2" xr:uid="{C6A19335-E27C-4F17-A6E0-9033E00FE264}"/>
  </dataValidations>
  <pageMargins left="0.7" right="0.7" top="0.66" bottom="0.45" header="0.3" footer="0.3"/>
  <pageSetup paperSize="9" orientation="portrait" verticalDpi="0" r:id="rId1"/>
  <rowBreaks count="1" manualBreakCount="1">
    <brk id="36" max="59"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AE4CF5-38EF-43E7-A524-40DF35F0133E}">
  <sheetPr>
    <pageSetUpPr fitToPage="1"/>
  </sheetPr>
  <dimension ref="A1:CZ288"/>
  <sheetViews>
    <sheetView zoomScaleNormal="100" workbookViewId="0">
      <selection activeCell="CA3" sqref="CA3"/>
    </sheetView>
  </sheetViews>
  <sheetFormatPr defaultColWidth="9" defaultRowHeight="18.75"/>
  <cols>
    <col min="1" max="1" width="3.5" style="5" customWidth="1"/>
    <col min="2" max="10" width="1.125" style="2" customWidth="1"/>
    <col min="11" max="11" width="1.5" style="2" customWidth="1"/>
    <col min="12" max="78" width="1.125" style="2" customWidth="1"/>
    <col min="79" max="79" width="4.875" style="4" customWidth="1"/>
    <col min="80" max="85" width="9" style="4"/>
    <col min="86" max="86" width="12.25" style="4" customWidth="1"/>
    <col min="87" max="88" width="9" style="4"/>
    <col min="89" max="89" width="9.5" style="4" hidden="1" customWidth="1"/>
    <col min="90" max="92" width="10.75" style="4" hidden="1" customWidth="1"/>
    <col min="93" max="96" width="9" style="4" hidden="1" customWidth="1"/>
    <col min="97" max="97" width="14.5" style="4" hidden="1" customWidth="1"/>
    <col min="98" max="104" width="9" style="4" hidden="1" customWidth="1"/>
    <col min="105" max="16384" width="9" style="4"/>
  </cols>
  <sheetData>
    <row r="1" spans="1:97" ht="16.5" customHeight="1">
      <c r="A1" s="1"/>
      <c r="B1" s="2" t="s">
        <v>0</v>
      </c>
      <c r="I1" s="1121" t="s">
        <v>1</v>
      </c>
      <c r="J1" s="1121"/>
      <c r="K1" s="1121"/>
      <c r="L1" s="1121"/>
      <c r="M1" s="1121"/>
      <c r="N1" s="1121"/>
      <c r="O1" s="1121"/>
      <c r="P1" s="1121"/>
      <c r="Q1" s="1121"/>
      <c r="R1" s="1121"/>
      <c r="S1" s="1121"/>
      <c r="T1" s="1121"/>
      <c r="U1" s="1121"/>
      <c r="V1" s="1121"/>
      <c r="W1" s="1121"/>
      <c r="X1" s="1121"/>
      <c r="Y1" s="1122"/>
      <c r="Z1" s="1122"/>
      <c r="AA1" s="1122"/>
      <c r="AB1" s="1122"/>
      <c r="AC1" s="1122"/>
      <c r="AD1" s="1122"/>
      <c r="AE1" s="1122"/>
      <c r="AF1" s="1122"/>
      <c r="AG1" s="1122"/>
      <c r="AH1" s="1122"/>
      <c r="BA1" s="3"/>
      <c r="BB1" s="3"/>
      <c r="BC1" s="3"/>
      <c r="BD1" s="1123" t="str">
        <f>IF(I1="【応募申請用】","","識別番号")</f>
        <v/>
      </c>
      <c r="BE1" s="1123"/>
      <c r="BF1" s="1123"/>
      <c r="BG1" s="1123"/>
      <c r="BH1" s="1123"/>
      <c r="BI1" s="1123"/>
      <c r="BJ1" s="1123"/>
      <c r="BK1" s="1123"/>
      <c r="BL1" s="1123"/>
      <c r="BM1" s="1124"/>
      <c r="BN1" s="1124"/>
      <c r="BO1" s="1124"/>
      <c r="BP1" s="1124"/>
      <c r="BQ1" s="1124"/>
      <c r="BR1" s="1124"/>
      <c r="BS1" s="1124"/>
      <c r="BT1" s="1124"/>
      <c r="BU1" s="1124"/>
      <c r="BV1" s="1124"/>
      <c r="BW1" s="1124"/>
      <c r="BX1" s="1124"/>
      <c r="BY1" s="1124"/>
      <c r="BZ1" s="1124"/>
    </row>
    <row r="2" spans="1:97" ht="28.5" customHeight="1" thickBot="1">
      <c r="B2" s="1125" t="str">
        <f>CL3 &amp; " " &amp;CL4</f>
        <v>地域における太陽光発電の新たな設置場所活用事業（ため池） 実施計画書</v>
      </c>
      <c r="C2" s="1125"/>
      <c r="D2" s="1125"/>
      <c r="E2" s="1125"/>
      <c r="F2" s="1125"/>
      <c r="G2" s="1125"/>
      <c r="H2" s="1125"/>
      <c r="I2" s="1125"/>
      <c r="J2" s="1125"/>
      <c r="K2" s="1125"/>
      <c r="L2" s="1125"/>
      <c r="M2" s="1125"/>
      <c r="N2" s="1125"/>
      <c r="O2" s="1125"/>
      <c r="P2" s="1125"/>
      <c r="Q2" s="1125"/>
      <c r="R2" s="1125"/>
      <c r="S2" s="1125"/>
      <c r="T2" s="1125"/>
      <c r="U2" s="1125"/>
      <c r="V2" s="1125"/>
      <c r="W2" s="1125"/>
      <c r="X2" s="1125"/>
      <c r="Y2" s="1125"/>
      <c r="Z2" s="1125"/>
      <c r="AA2" s="1125"/>
      <c r="AB2" s="1125"/>
      <c r="AC2" s="1125"/>
      <c r="AD2" s="1125"/>
      <c r="AE2" s="1125"/>
      <c r="AF2" s="1125"/>
      <c r="AG2" s="1125"/>
      <c r="AH2" s="1125"/>
      <c r="AI2" s="1125"/>
      <c r="AJ2" s="1125"/>
      <c r="AK2" s="1125"/>
      <c r="AL2" s="1125"/>
      <c r="AM2" s="1125"/>
      <c r="AN2" s="1125"/>
      <c r="AO2" s="1125"/>
      <c r="AP2" s="1125"/>
      <c r="AQ2" s="1125"/>
      <c r="AR2" s="1125"/>
      <c r="AS2" s="1125"/>
      <c r="AT2" s="1125"/>
      <c r="AU2" s="1125"/>
      <c r="AV2" s="1125"/>
      <c r="AW2" s="1125"/>
      <c r="AX2" s="1125"/>
      <c r="AY2" s="1125"/>
      <c r="AZ2" s="1125"/>
      <c r="BA2" s="1125"/>
      <c r="BB2" s="1125"/>
      <c r="BC2" s="1125"/>
      <c r="BD2" s="1125"/>
      <c r="BE2" s="1125"/>
      <c r="BF2" s="1125"/>
      <c r="BG2" s="1125"/>
      <c r="BH2" s="1125"/>
      <c r="BI2" s="1125"/>
      <c r="BJ2" s="1125"/>
      <c r="BK2" s="1125"/>
      <c r="BL2" s="1125"/>
      <c r="BM2" s="1125"/>
      <c r="BN2" s="1125"/>
      <c r="BO2" s="1125"/>
      <c r="BP2" s="1125"/>
      <c r="BQ2" s="1125"/>
      <c r="BR2" s="1125"/>
      <c r="BS2" s="1125"/>
      <c r="BT2" s="1125"/>
      <c r="BU2" s="1125"/>
      <c r="BV2" s="1125"/>
      <c r="BW2" s="1125"/>
      <c r="BX2" s="1125"/>
      <c r="BY2" s="1125"/>
      <c r="BZ2" s="1125"/>
      <c r="CK2" s="6" t="s">
        <v>2</v>
      </c>
    </row>
    <row r="3" spans="1:97" ht="18" customHeight="1" thickBot="1">
      <c r="B3" s="1126" t="s">
        <v>3</v>
      </c>
      <c r="C3" s="1032"/>
      <c r="D3" s="1032"/>
      <c r="E3" s="1032"/>
      <c r="F3" s="1032"/>
      <c r="G3" s="1032"/>
      <c r="H3" s="1032"/>
      <c r="I3" s="1032"/>
      <c r="J3" s="1032"/>
      <c r="K3" s="1032"/>
      <c r="L3" s="1129"/>
      <c r="M3" s="1130"/>
      <c r="N3" s="1130"/>
      <c r="O3" s="1130"/>
      <c r="P3" s="1130"/>
      <c r="Q3" s="1130"/>
      <c r="R3" s="1130"/>
      <c r="S3" s="1130"/>
      <c r="T3" s="1130"/>
      <c r="U3" s="1130"/>
      <c r="V3" s="1130"/>
      <c r="W3" s="1130"/>
      <c r="X3" s="1130"/>
      <c r="Y3" s="1130"/>
      <c r="Z3" s="1130"/>
      <c r="AA3" s="1130"/>
      <c r="AB3" s="1130"/>
      <c r="AC3" s="1130"/>
      <c r="AD3" s="1130"/>
      <c r="AE3" s="1130"/>
      <c r="AF3" s="1130"/>
      <c r="AG3" s="1130"/>
      <c r="AH3" s="1130"/>
      <c r="AI3" s="1130"/>
      <c r="AJ3" s="1130"/>
      <c r="AK3" s="1130"/>
      <c r="AL3" s="1130"/>
      <c r="AM3" s="1130"/>
      <c r="AN3" s="1130"/>
      <c r="AO3" s="1130"/>
      <c r="AP3" s="1130"/>
      <c r="AQ3" s="1130"/>
      <c r="AR3" s="1130"/>
      <c r="AS3" s="1130"/>
      <c r="AT3" s="1130"/>
      <c r="AU3" s="1130"/>
      <c r="AV3" s="1130"/>
      <c r="AW3" s="1130"/>
      <c r="AX3" s="1130"/>
      <c r="AY3" s="1130"/>
      <c r="AZ3" s="1130"/>
      <c r="BA3" s="1130"/>
      <c r="BB3" s="1130"/>
      <c r="BC3" s="1130"/>
      <c r="BD3" s="1130"/>
      <c r="BE3" s="1130"/>
      <c r="BF3" s="1130"/>
      <c r="BG3" s="1130"/>
      <c r="BH3" s="1130"/>
      <c r="BI3" s="1130"/>
      <c r="BJ3" s="1130"/>
      <c r="BK3" s="1130"/>
      <c r="BL3" s="1130"/>
      <c r="BM3" s="1130"/>
      <c r="BN3" s="1130"/>
      <c r="BO3" s="1130"/>
      <c r="BP3" s="1130"/>
      <c r="BQ3" s="1130"/>
      <c r="BR3" s="1130"/>
      <c r="BS3" s="1130"/>
      <c r="BT3" s="1130"/>
      <c r="BU3" s="1130"/>
      <c r="BV3" s="1130"/>
      <c r="BW3" s="1130"/>
      <c r="BX3" s="1130"/>
      <c r="BY3" s="1130"/>
      <c r="BZ3" s="1131"/>
      <c r="CK3" s="7" t="s">
        <v>4</v>
      </c>
      <c r="CL3" s="1109" t="s">
        <v>462</v>
      </c>
      <c r="CM3" s="1110"/>
      <c r="CN3" s="1110"/>
      <c r="CO3" s="1110"/>
      <c r="CP3" s="1110"/>
      <c r="CQ3" s="1110"/>
      <c r="CR3" s="1110"/>
      <c r="CS3" s="1111"/>
    </row>
    <row r="4" spans="1:97" ht="18" customHeight="1" thickBot="1">
      <c r="B4" s="1127"/>
      <c r="C4" s="1128"/>
      <c r="D4" s="1128"/>
      <c r="E4" s="1128"/>
      <c r="F4" s="1128"/>
      <c r="G4" s="1128"/>
      <c r="H4" s="1128"/>
      <c r="I4" s="1128"/>
      <c r="J4" s="1128"/>
      <c r="K4" s="1128"/>
      <c r="L4" s="1132"/>
      <c r="M4" s="1132"/>
      <c r="N4" s="1132"/>
      <c r="O4" s="1132"/>
      <c r="P4" s="1132"/>
      <c r="Q4" s="1132"/>
      <c r="R4" s="1132"/>
      <c r="S4" s="1132"/>
      <c r="T4" s="1132"/>
      <c r="U4" s="1132"/>
      <c r="V4" s="1132"/>
      <c r="W4" s="1132"/>
      <c r="X4" s="1132"/>
      <c r="Y4" s="1132"/>
      <c r="Z4" s="1132"/>
      <c r="AA4" s="1132"/>
      <c r="AB4" s="1132"/>
      <c r="AC4" s="1132"/>
      <c r="AD4" s="1132"/>
      <c r="AE4" s="1132"/>
      <c r="AF4" s="1132"/>
      <c r="AG4" s="1132"/>
      <c r="AH4" s="1132"/>
      <c r="AI4" s="1132"/>
      <c r="AJ4" s="1132"/>
      <c r="AK4" s="1132"/>
      <c r="AL4" s="1132"/>
      <c r="AM4" s="1132"/>
      <c r="AN4" s="1132"/>
      <c r="AO4" s="1132"/>
      <c r="AP4" s="1132"/>
      <c r="AQ4" s="1132"/>
      <c r="AR4" s="1132"/>
      <c r="AS4" s="1132"/>
      <c r="AT4" s="1132"/>
      <c r="AU4" s="1132"/>
      <c r="AV4" s="1132"/>
      <c r="AW4" s="1132"/>
      <c r="AX4" s="1132"/>
      <c r="AY4" s="1132"/>
      <c r="AZ4" s="1132"/>
      <c r="BA4" s="1132"/>
      <c r="BB4" s="1132"/>
      <c r="BC4" s="1132"/>
      <c r="BD4" s="1132"/>
      <c r="BE4" s="1132"/>
      <c r="BF4" s="1132"/>
      <c r="BG4" s="1132"/>
      <c r="BH4" s="1132"/>
      <c r="BI4" s="1132"/>
      <c r="BJ4" s="1132"/>
      <c r="BK4" s="1132"/>
      <c r="BL4" s="1132"/>
      <c r="BM4" s="1132"/>
      <c r="BN4" s="1132"/>
      <c r="BO4" s="1132"/>
      <c r="BP4" s="1132"/>
      <c r="BQ4" s="1132"/>
      <c r="BR4" s="1132"/>
      <c r="BS4" s="1132"/>
      <c r="BT4" s="1132"/>
      <c r="BU4" s="1132"/>
      <c r="BV4" s="1132"/>
      <c r="BW4" s="1132"/>
      <c r="BX4" s="1132"/>
      <c r="BY4" s="1132"/>
      <c r="BZ4" s="1133"/>
      <c r="CK4" s="7" t="s">
        <v>5</v>
      </c>
      <c r="CL4" s="1112" t="str">
        <f>IF(I1="","",IF(I1="【完了実績報告用】","実施報告書","実施計画書"))</f>
        <v>実施計画書</v>
      </c>
      <c r="CM4" s="1113"/>
      <c r="CN4" s="1112" t="str">
        <f>IF(I1="","",IF(I1="【完了実績報告用】","【経費所要額精算調書】","【経費内訳】"))</f>
        <v>【経費内訳】</v>
      </c>
      <c r="CO4" s="1113"/>
      <c r="CP4" s="1112" t="str">
        <f>IF(I1="【応募申請用】","A-1応募申請書",IF(I1="【交付申請用】","A-1交付申請書",IF(I1="【完了実績報告用】","A-1完了実績報告書","")))</f>
        <v>A-1応募申請書</v>
      </c>
      <c r="CQ4" s="1113"/>
    </row>
    <row r="5" spans="1:97" ht="28.15" customHeight="1" thickBot="1">
      <c r="B5" s="987" t="s">
        <v>6</v>
      </c>
      <c r="C5" s="988"/>
      <c r="D5" s="988"/>
      <c r="E5" s="988"/>
      <c r="F5" s="988"/>
      <c r="G5" s="988"/>
      <c r="H5" s="988"/>
      <c r="I5" s="988"/>
      <c r="J5" s="988"/>
      <c r="K5" s="989"/>
      <c r="L5" s="1114" t="s">
        <v>7</v>
      </c>
      <c r="M5" s="1115"/>
      <c r="N5" s="1115"/>
      <c r="O5" s="1115"/>
      <c r="P5" s="1115"/>
      <c r="Q5" s="1115"/>
      <c r="R5" s="1115"/>
      <c r="S5" s="1115"/>
      <c r="T5" s="1115"/>
      <c r="U5" s="1116"/>
      <c r="V5" s="1117"/>
      <c r="W5" s="1118"/>
      <c r="X5" s="1118"/>
      <c r="Y5" s="1118"/>
      <c r="Z5" s="1118"/>
      <c r="AA5" s="1118"/>
      <c r="AB5" s="1118"/>
      <c r="AC5" s="1118"/>
      <c r="AD5" s="1118"/>
      <c r="AE5" s="1118"/>
      <c r="AF5" s="1118"/>
      <c r="AG5" s="1118"/>
      <c r="AH5" s="1118"/>
      <c r="AI5" s="1118"/>
      <c r="AJ5" s="1118"/>
      <c r="AK5" s="1118"/>
      <c r="AL5" s="1118"/>
      <c r="AM5" s="1118"/>
      <c r="AN5" s="1118"/>
      <c r="AO5" s="1118"/>
      <c r="AP5" s="1118"/>
      <c r="AQ5" s="1118"/>
      <c r="AR5" s="1118"/>
      <c r="AS5" s="1118"/>
      <c r="AT5" s="1118"/>
      <c r="AU5" s="1118"/>
      <c r="AV5" s="1118"/>
      <c r="AW5" s="1118"/>
      <c r="AX5" s="1118"/>
      <c r="AY5" s="1118"/>
      <c r="AZ5" s="1118"/>
      <c r="BA5" s="1118"/>
      <c r="BB5" s="1118"/>
      <c r="BC5" s="1118"/>
      <c r="BD5" s="1118"/>
      <c r="BE5" s="1118"/>
      <c r="BF5" s="1118"/>
      <c r="BG5" s="1118"/>
      <c r="BH5" s="1118"/>
      <c r="BI5" s="1118"/>
      <c r="BJ5" s="1118"/>
      <c r="BK5" s="1118"/>
      <c r="BL5" s="1118"/>
      <c r="BM5" s="1118"/>
      <c r="BN5" s="1118"/>
      <c r="BO5" s="1118"/>
      <c r="BP5" s="1118"/>
      <c r="BQ5" s="1118"/>
      <c r="BR5" s="1118"/>
      <c r="BS5" s="1118"/>
      <c r="BT5" s="1118"/>
      <c r="BU5" s="1118"/>
      <c r="BV5" s="1118"/>
      <c r="BW5" s="1118"/>
      <c r="BX5" s="1118"/>
      <c r="BY5" s="1118"/>
      <c r="BZ5" s="1119"/>
      <c r="CK5" s="7" t="s">
        <v>8</v>
      </c>
      <c r="CL5" s="1112" t="str">
        <f>IF($Y$1="","",VLOOKUP($Y$1,$CL$6:$CN$7,2,FALSE))</f>
        <v/>
      </c>
      <c r="CM5" s="1113"/>
      <c r="CN5" s="4" t="s">
        <v>9</v>
      </c>
    </row>
    <row r="6" spans="1:97" ht="18" customHeight="1" thickBot="1">
      <c r="B6" s="958"/>
      <c r="C6" s="959"/>
      <c r="D6" s="959"/>
      <c r="E6" s="959"/>
      <c r="F6" s="959"/>
      <c r="G6" s="959"/>
      <c r="H6" s="959"/>
      <c r="I6" s="959"/>
      <c r="J6" s="959"/>
      <c r="K6" s="960"/>
      <c r="L6" s="1140" t="s">
        <v>11</v>
      </c>
      <c r="M6" s="1141"/>
      <c r="N6" s="1141"/>
      <c r="O6" s="1141"/>
      <c r="P6" s="1141"/>
      <c r="Q6" s="1141"/>
      <c r="R6" s="1141"/>
      <c r="S6" s="1141"/>
      <c r="T6" s="1141"/>
      <c r="U6" s="1142"/>
      <c r="V6" s="1055"/>
      <c r="W6" s="1056"/>
      <c r="X6" s="1056"/>
      <c r="Y6" s="1056"/>
      <c r="Z6" s="1056"/>
      <c r="AA6" s="1056"/>
      <c r="AB6" s="1056"/>
      <c r="AC6" s="1056"/>
      <c r="AD6" s="1056"/>
      <c r="AE6" s="1056"/>
      <c r="AF6" s="1056"/>
      <c r="AG6" s="1056"/>
      <c r="AH6" s="1056"/>
      <c r="AI6" s="1056"/>
      <c r="AJ6" s="1056"/>
      <c r="AK6" s="1056"/>
      <c r="AL6" s="1056"/>
      <c r="AM6" s="1056"/>
      <c r="AN6" s="1056"/>
      <c r="AO6" s="1056"/>
      <c r="AP6" s="1057"/>
      <c r="AQ6" s="1143" t="s">
        <v>12</v>
      </c>
      <c r="AR6" s="1143"/>
      <c r="AS6" s="1143"/>
      <c r="AT6" s="1143"/>
      <c r="AU6" s="1143"/>
      <c r="AV6" s="1143"/>
      <c r="AW6" s="1143"/>
      <c r="AX6" s="1143"/>
      <c r="AY6" s="1143"/>
      <c r="AZ6" s="1143"/>
      <c r="BA6" s="1143"/>
      <c r="BB6" s="1143"/>
      <c r="BC6" s="1143"/>
      <c r="BD6" s="1143"/>
      <c r="BE6" s="1144"/>
      <c r="BF6" s="1144"/>
      <c r="BG6" s="1144"/>
      <c r="BH6" s="1144"/>
      <c r="BI6" s="1144"/>
      <c r="BJ6" s="1144"/>
      <c r="BK6" s="1144"/>
      <c r="BL6" s="1144"/>
      <c r="BM6" s="1144"/>
      <c r="BN6" s="1144"/>
      <c r="BO6" s="1144"/>
      <c r="BP6" s="1144"/>
      <c r="BQ6" s="1144"/>
      <c r="BR6" s="1144"/>
      <c r="BS6" s="1144"/>
      <c r="BT6" s="1144"/>
      <c r="BU6" s="1144"/>
      <c r="BV6" s="1144"/>
      <c r="BW6" s="1144"/>
      <c r="BX6" s="1144"/>
      <c r="BY6" s="1144"/>
      <c r="BZ6" s="1145"/>
      <c r="CK6" s="602" t="s">
        <v>13</v>
      </c>
      <c r="CL6" s="8" t="s">
        <v>14</v>
      </c>
      <c r="CM6" s="1120" t="s">
        <v>15</v>
      </c>
      <c r="CN6" s="1120"/>
    </row>
    <row r="7" spans="1:97" ht="17.25" customHeight="1">
      <c r="B7" s="955" t="s">
        <v>18</v>
      </c>
      <c r="C7" s="956"/>
      <c r="D7" s="956"/>
      <c r="E7" s="956"/>
      <c r="F7" s="956"/>
      <c r="G7" s="956"/>
      <c r="H7" s="956"/>
      <c r="I7" s="956"/>
      <c r="J7" s="956"/>
      <c r="K7" s="957"/>
      <c r="L7" s="1146" t="str">
        <f>"事業実施の責任者（" &amp;CP4&amp; "と同一になります）"</f>
        <v>事業実施の責任者（A-1応募申請書と同一になります）</v>
      </c>
      <c r="M7" s="1146"/>
      <c r="N7" s="1146"/>
      <c r="O7" s="1146"/>
      <c r="P7" s="1146"/>
      <c r="Q7" s="1146"/>
      <c r="R7" s="1146"/>
      <c r="S7" s="1146"/>
      <c r="T7" s="1146"/>
      <c r="U7" s="1146"/>
      <c r="V7" s="1146"/>
      <c r="W7" s="1146"/>
      <c r="X7" s="1146"/>
      <c r="Y7" s="1146"/>
      <c r="Z7" s="1146"/>
      <c r="AA7" s="1146"/>
      <c r="AB7" s="1146"/>
      <c r="AC7" s="1146"/>
      <c r="AD7" s="1146"/>
      <c r="AE7" s="1146"/>
      <c r="AF7" s="1146"/>
      <c r="AG7" s="1146"/>
      <c r="AH7" s="1146"/>
      <c r="AI7" s="1146"/>
      <c r="AJ7" s="1146"/>
      <c r="AK7" s="1146"/>
      <c r="AL7" s="1146"/>
      <c r="AM7" s="1146"/>
      <c r="AN7" s="1146"/>
      <c r="AO7" s="1146"/>
      <c r="AP7" s="1146"/>
      <c r="AQ7" s="1146"/>
      <c r="AR7" s="1146"/>
      <c r="AS7" s="1146"/>
      <c r="AT7" s="1146"/>
      <c r="AU7" s="1146"/>
      <c r="AV7" s="1146"/>
      <c r="AW7" s="1146"/>
      <c r="AX7" s="1146"/>
      <c r="AY7" s="1146"/>
      <c r="AZ7" s="1146"/>
      <c r="BA7" s="1146"/>
      <c r="BB7" s="1146"/>
      <c r="BC7" s="1146"/>
      <c r="BD7" s="1146"/>
      <c r="BE7" s="1146"/>
      <c r="BF7" s="1146"/>
      <c r="BG7" s="1146"/>
      <c r="BH7" s="1146"/>
      <c r="BI7" s="1146"/>
      <c r="BJ7" s="1146"/>
      <c r="BK7" s="1146"/>
      <c r="BL7" s="1146"/>
      <c r="BM7" s="1146"/>
      <c r="BN7" s="1146"/>
      <c r="BO7" s="1146"/>
      <c r="BP7" s="1146"/>
      <c r="BQ7" s="1146"/>
      <c r="BR7" s="1146"/>
      <c r="BS7" s="1146"/>
      <c r="BT7" s="1146"/>
      <c r="BU7" s="1146"/>
      <c r="BV7" s="1146"/>
      <c r="BW7" s="1146"/>
      <c r="BX7" s="1146"/>
      <c r="BY7" s="1146"/>
      <c r="BZ7" s="1147"/>
      <c r="CL7" s="8" t="s">
        <v>16</v>
      </c>
      <c r="CM7" s="1120" t="s">
        <v>17</v>
      </c>
      <c r="CN7" s="1120"/>
    </row>
    <row r="8" spans="1:97" ht="17.25" customHeight="1">
      <c r="B8" s="955"/>
      <c r="C8" s="956"/>
      <c r="D8" s="956"/>
      <c r="E8" s="956"/>
      <c r="F8" s="956"/>
      <c r="G8" s="956"/>
      <c r="H8" s="956"/>
      <c r="I8" s="956"/>
      <c r="J8" s="956"/>
      <c r="K8" s="957"/>
      <c r="L8" s="1100" t="s">
        <v>19</v>
      </c>
      <c r="M8" s="1100"/>
      <c r="N8" s="1100"/>
      <c r="O8" s="1100"/>
      <c r="P8" s="1100"/>
      <c r="Q8" s="1100"/>
      <c r="R8" s="1100"/>
      <c r="S8" s="1100"/>
      <c r="T8" s="1100"/>
      <c r="U8" s="1100"/>
      <c r="V8" s="1100"/>
      <c r="W8" s="1100"/>
      <c r="X8" s="1100"/>
      <c r="Y8" s="1100"/>
      <c r="Z8" s="1100" t="s">
        <v>20</v>
      </c>
      <c r="AA8" s="1100"/>
      <c r="AB8" s="1100"/>
      <c r="AC8" s="1100"/>
      <c r="AD8" s="1100"/>
      <c r="AE8" s="1100"/>
      <c r="AF8" s="1100"/>
      <c r="AG8" s="1100"/>
      <c r="AH8" s="1100"/>
      <c r="AI8" s="1100"/>
      <c r="AJ8" s="1100"/>
      <c r="AK8" s="1100"/>
      <c r="AL8" s="1100"/>
      <c r="AM8" s="1100"/>
      <c r="AN8" s="1100"/>
      <c r="AO8" s="1100"/>
      <c r="AP8" s="1100"/>
      <c r="AQ8" s="1100"/>
      <c r="AR8" s="1100"/>
      <c r="AS8" s="1100"/>
      <c r="AT8" s="1100"/>
      <c r="AU8" s="1100"/>
      <c r="AV8" s="1100"/>
      <c r="AW8" s="1100"/>
      <c r="AX8" s="1100"/>
      <c r="AY8" s="1100"/>
      <c r="AZ8" s="1100"/>
      <c r="BA8" s="1100"/>
      <c r="BB8" s="1100"/>
      <c r="BC8" s="1100"/>
      <c r="BD8" s="1100"/>
      <c r="BE8" s="1100" t="s">
        <v>10</v>
      </c>
      <c r="BF8" s="1100"/>
      <c r="BG8" s="1100"/>
      <c r="BH8" s="1100"/>
      <c r="BI8" s="1100"/>
      <c r="BJ8" s="1100"/>
      <c r="BK8" s="1100"/>
      <c r="BL8" s="1100"/>
      <c r="BM8" s="1100"/>
      <c r="BN8" s="1100"/>
      <c r="BO8" s="1100"/>
      <c r="BP8" s="1100"/>
      <c r="BQ8" s="1100"/>
      <c r="BR8" s="1100"/>
      <c r="BS8" s="1100"/>
      <c r="BT8" s="1100"/>
      <c r="BU8" s="1100"/>
      <c r="BV8" s="1100"/>
      <c r="BW8" s="1100"/>
      <c r="BX8" s="1100"/>
      <c r="BY8" s="1100"/>
      <c r="BZ8" s="1102"/>
    </row>
    <row r="9" spans="1:97" ht="17.25" customHeight="1">
      <c r="B9" s="955"/>
      <c r="C9" s="956"/>
      <c r="D9" s="956"/>
      <c r="E9" s="956"/>
      <c r="F9" s="956"/>
      <c r="G9" s="956"/>
      <c r="H9" s="956"/>
      <c r="I9" s="956"/>
      <c r="J9" s="956"/>
      <c r="K9" s="957"/>
      <c r="L9" s="1094"/>
      <c r="M9" s="1094"/>
      <c r="N9" s="1094"/>
      <c r="O9" s="1094"/>
      <c r="P9" s="1094"/>
      <c r="Q9" s="1094"/>
      <c r="R9" s="1094"/>
      <c r="S9" s="1094"/>
      <c r="T9" s="1094"/>
      <c r="U9" s="1094"/>
      <c r="V9" s="1094"/>
      <c r="W9" s="1094"/>
      <c r="X9" s="1094"/>
      <c r="Y9" s="1094"/>
      <c r="Z9" s="1094"/>
      <c r="AA9" s="1094"/>
      <c r="AB9" s="1094"/>
      <c r="AC9" s="1094"/>
      <c r="AD9" s="1094"/>
      <c r="AE9" s="1094"/>
      <c r="AF9" s="1094"/>
      <c r="AG9" s="1094"/>
      <c r="AH9" s="1094"/>
      <c r="AI9" s="1094"/>
      <c r="AJ9" s="1094"/>
      <c r="AK9" s="1094"/>
      <c r="AL9" s="1094"/>
      <c r="AM9" s="1094"/>
      <c r="AN9" s="1094"/>
      <c r="AO9" s="1094"/>
      <c r="AP9" s="1094"/>
      <c r="AQ9" s="1094"/>
      <c r="AR9" s="1094"/>
      <c r="AS9" s="1094"/>
      <c r="AT9" s="1094"/>
      <c r="AU9" s="1094"/>
      <c r="AV9" s="1094"/>
      <c r="AW9" s="1094"/>
      <c r="AX9" s="1094"/>
      <c r="AY9" s="1094"/>
      <c r="AZ9" s="1094"/>
      <c r="BA9" s="1094"/>
      <c r="BB9" s="1094"/>
      <c r="BC9" s="1094"/>
      <c r="BD9" s="1094"/>
      <c r="BE9" s="1087" t="s">
        <v>21</v>
      </c>
      <c r="BF9" s="1088"/>
      <c r="BG9" s="1103"/>
      <c r="BH9" s="1103"/>
      <c r="BI9" s="1103"/>
      <c r="BJ9" s="1103"/>
      <c r="BK9" s="1103"/>
      <c r="BL9" s="1103"/>
      <c r="BM9" s="1103"/>
      <c r="BN9" s="1103"/>
      <c r="BO9" s="1104" t="s">
        <v>22</v>
      </c>
      <c r="BP9" s="1104"/>
      <c r="BQ9" s="1104"/>
      <c r="BR9" s="1104"/>
      <c r="BS9" s="1104"/>
      <c r="BT9" s="1104"/>
      <c r="BU9" s="1104"/>
      <c r="BV9" s="1104"/>
      <c r="BW9" s="1104"/>
      <c r="BX9" s="1104"/>
      <c r="BY9" s="1104"/>
      <c r="BZ9" s="1105"/>
    </row>
    <row r="10" spans="1:97" ht="15" customHeight="1">
      <c r="B10" s="955"/>
      <c r="C10" s="956"/>
      <c r="D10" s="956"/>
      <c r="E10" s="956"/>
      <c r="F10" s="956"/>
      <c r="G10" s="956"/>
      <c r="H10" s="956"/>
      <c r="I10" s="956"/>
      <c r="J10" s="956"/>
      <c r="K10" s="957"/>
      <c r="L10" s="1100" t="s">
        <v>23</v>
      </c>
      <c r="M10" s="1100"/>
      <c r="N10" s="1100"/>
      <c r="O10" s="1100"/>
      <c r="P10" s="1100"/>
      <c r="Q10" s="1100"/>
      <c r="R10" s="1100"/>
      <c r="S10" s="1100"/>
      <c r="T10" s="1100"/>
      <c r="U10" s="1100"/>
      <c r="V10" s="1100"/>
      <c r="W10" s="1100"/>
      <c r="X10" s="1100"/>
      <c r="Y10" s="1100"/>
      <c r="Z10" s="1100" t="s">
        <v>24</v>
      </c>
      <c r="AA10" s="1100"/>
      <c r="AB10" s="1100"/>
      <c r="AC10" s="1100"/>
      <c r="AD10" s="1100"/>
      <c r="AE10" s="1100"/>
      <c r="AF10" s="1100"/>
      <c r="AG10" s="1100"/>
      <c r="AH10" s="1100"/>
      <c r="AI10" s="1100"/>
      <c r="AJ10" s="1100"/>
      <c r="AK10" s="1100"/>
      <c r="AL10" s="1100"/>
      <c r="AM10" s="1100"/>
      <c r="AN10" s="1100"/>
      <c r="AO10" s="1100" t="s">
        <v>25</v>
      </c>
      <c r="AP10" s="1100"/>
      <c r="AQ10" s="1100"/>
      <c r="AR10" s="1100"/>
      <c r="AS10" s="1100"/>
      <c r="AT10" s="1100"/>
      <c r="AU10" s="1100"/>
      <c r="AV10" s="1100"/>
      <c r="AW10" s="1100"/>
      <c r="AX10" s="1100"/>
      <c r="AY10" s="1100"/>
      <c r="AZ10" s="1100"/>
      <c r="BA10" s="1100"/>
      <c r="BB10" s="1100"/>
      <c r="BC10" s="1100"/>
      <c r="BD10" s="1100"/>
      <c r="BE10" s="1106"/>
      <c r="BF10" s="1107"/>
      <c r="BG10" s="1107"/>
      <c r="BH10" s="1107"/>
      <c r="BI10" s="1107"/>
      <c r="BJ10" s="1107"/>
      <c r="BK10" s="1107"/>
      <c r="BL10" s="1107"/>
      <c r="BM10" s="1107"/>
      <c r="BN10" s="1107"/>
      <c r="BO10" s="1107"/>
      <c r="BP10" s="1107"/>
      <c r="BQ10" s="1107"/>
      <c r="BR10" s="1107"/>
      <c r="BS10" s="1107"/>
      <c r="BT10" s="1107"/>
      <c r="BU10" s="1107"/>
      <c r="BV10" s="1107"/>
      <c r="BW10" s="1107"/>
      <c r="BX10" s="1107"/>
      <c r="BY10" s="1107"/>
      <c r="BZ10" s="1108"/>
    </row>
    <row r="11" spans="1:97" ht="17.25" customHeight="1">
      <c r="B11" s="955"/>
      <c r="C11" s="956"/>
      <c r="D11" s="956"/>
      <c r="E11" s="956"/>
      <c r="F11" s="956"/>
      <c r="G11" s="956"/>
      <c r="H11" s="956"/>
      <c r="I11" s="956"/>
      <c r="J11" s="956"/>
      <c r="K11" s="957"/>
      <c r="L11" s="1101"/>
      <c r="M11" s="1101"/>
      <c r="N11" s="1101"/>
      <c r="O11" s="1101"/>
      <c r="P11" s="1101"/>
      <c r="Q11" s="1101"/>
      <c r="R11" s="1101"/>
      <c r="S11" s="1101"/>
      <c r="T11" s="1101"/>
      <c r="U11" s="1101"/>
      <c r="V11" s="1101"/>
      <c r="W11" s="1101"/>
      <c r="X11" s="1101"/>
      <c r="Y11" s="1101"/>
      <c r="Z11" s="1101"/>
      <c r="AA11" s="1101"/>
      <c r="AB11" s="1101"/>
      <c r="AC11" s="1101"/>
      <c r="AD11" s="1101"/>
      <c r="AE11" s="1101"/>
      <c r="AF11" s="1101"/>
      <c r="AG11" s="1101"/>
      <c r="AH11" s="1101"/>
      <c r="AI11" s="1101"/>
      <c r="AJ11" s="1101"/>
      <c r="AK11" s="1101"/>
      <c r="AL11" s="1101"/>
      <c r="AM11" s="1101"/>
      <c r="AN11" s="1101"/>
      <c r="AO11" s="1101"/>
      <c r="AP11" s="1101"/>
      <c r="AQ11" s="1101"/>
      <c r="AR11" s="1101"/>
      <c r="AS11" s="1101"/>
      <c r="AT11" s="1101"/>
      <c r="AU11" s="1101"/>
      <c r="AV11" s="1101"/>
      <c r="AW11" s="1101"/>
      <c r="AX11" s="1101"/>
      <c r="AY11" s="1101"/>
      <c r="AZ11" s="1101"/>
      <c r="BA11" s="1101"/>
      <c r="BB11" s="1101"/>
      <c r="BC11" s="1101"/>
      <c r="BD11" s="1101"/>
      <c r="BE11" s="1106"/>
      <c r="BF11" s="1107"/>
      <c r="BG11" s="1107"/>
      <c r="BH11" s="1107"/>
      <c r="BI11" s="1107"/>
      <c r="BJ11" s="1107"/>
      <c r="BK11" s="1107"/>
      <c r="BL11" s="1107"/>
      <c r="BM11" s="1107"/>
      <c r="BN11" s="1107"/>
      <c r="BO11" s="1107"/>
      <c r="BP11" s="1107"/>
      <c r="BQ11" s="1107"/>
      <c r="BR11" s="1107"/>
      <c r="BS11" s="1107"/>
      <c r="BT11" s="1107"/>
      <c r="BU11" s="1107"/>
      <c r="BV11" s="1107"/>
      <c r="BW11" s="1107"/>
      <c r="BX11" s="1107"/>
      <c r="BY11" s="1107"/>
      <c r="BZ11" s="1108"/>
    </row>
    <row r="12" spans="1:97" ht="21.75" customHeight="1">
      <c r="B12" s="955"/>
      <c r="C12" s="956"/>
      <c r="D12" s="956"/>
      <c r="E12" s="956"/>
      <c r="F12" s="956"/>
      <c r="G12" s="956"/>
      <c r="H12" s="956"/>
      <c r="I12" s="956"/>
      <c r="J12" s="956"/>
      <c r="K12" s="957"/>
      <c r="L12" s="756" t="str">
        <f>"事業実施の担当者（事業の窓口となる方）（" &amp; CP4 &amp; "と同一になります）"</f>
        <v>事業実施の担当者（事業の窓口となる方）（A-1応募申請書と同一になります）</v>
      </c>
      <c r="M12" s="734"/>
      <c r="N12" s="734"/>
      <c r="O12" s="734"/>
      <c r="P12" s="734"/>
      <c r="Q12" s="734"/>
      <c r="R12" s="734"/>
      <c r="S12" s="734"/>
      <c r="T12" s="734"/>
      <c r="U12" s="734"/>
      <c r="V12" s="734"/>
      <c r="W12" s="734"/>
      <c r="X12" s="734"/>
      <c r="Y12" s="734"/>
      <c r="Z12" s="734"/>
      <c r="AA12" s="734"/>
      <c r="AB12" s="734"/>
      <c r="AC12" s="734"/>
      <c r="AD12" s="734"/>
      <c r="AE12" s="734"/>
      <c r="AF12" s="734"/>
      <c r="AG12" s="734"/>
      <c r="AH12" s="734"/>
      <c r="AI12" s="734"/>
      <c r="AJ12" s="734"/>
      <c r="AK12" s="734"/>
      <c r="AL12" s="734"/>
      <c r="AM12" s="734"/>
      <c r="AN12" s="734"/>
      <c r="AO12" s="734"/>
      <c r="AP12" s="734"/>
      <c r="AQ12" s="734"/>
      <c r="AR12" s="734"/>
      <c r="AS12" s="734"/>
      <c r="AT12" s="734"/>
      <c r="AU12" s="734"/>
      <c r="AV12" s="734"/>
      <c r="AW12" s="734"/>
      <c r="AX12" s="734"/>
      <c r="AY12" s="734"/>
      <c r="AZ12" s="734"/>
      <c r="BA12" s="734"/>
      <c r="BB12" s="734"/>
      <c r="BC12" s="734"/>
      <c r="BD12" s="734"/>
      <c r="BE12" s="734"/>
      <c r="BF12" s="734"/>
      <c r="BG12" s="734"/>
      <c r="BH12" s="734"/>
      <c r="BI12" s="734"/>
      <c r="BJ12" s="734"/>
      <c r="BK12" s="734"/>
      <c r="BL12" s="734"/>
      <c r="BM12" s="734"/>
      <c r="BN12" s="734"/>
      <c r="BO12" s="734"/>
      <c r="BP12" s="734"/>
      <c r="BQ12" s="734"/>
      <c r="BR12" s="734"/>
      <c r="BS12" s="734"/>
      <c r="BT12" s="734"/>
      <c r="BU12" s="734"/>
      <c r="BV12" s="734"/>
      <c r="BW12" s="734"/>
      <c r="BX12" s="734"/>
      <c r="BY12" s="734"/>
      <c r="BZ12" s="1148"/>
    </row>
    <row r="13" spans="1:97" ht="15" customHeight="1">
      <c r="B13" s="955"/>
      <c r="C13" s="956"/>
      <c r="D13" s="956"/>
      <c r="E13" s="956"/>
      <c r="F13" s="956"/>
      <c r="G13" s="956"/>
      <c r="H13" s="956"/>
      <c r="I13" s="956"/>
      <c r="J13" s="956"/>
      <c r="K13" s="957"/>
      <c r="L13" s="1100" t="s">
        <v>19</v>
      </c>
      <c r="M13" s="1100"/>
      <c r="N13" s="1100"/>
      <c r="O13" s="1100"/>
      <c r="P13" s="1100"/>
      <c r="Q13" s="1100"/>
      <c r="R13" s="1100"/>
      <c r="S13" s="1100"/>
      <c r="T13" s="1100"/>
      <c r="U13" s="1100"/>
      <c r="V13" s="1100"/>
      <c r="W13" s="1100"/>
      <c r="X13" s="1100"/>
      <c r="Y13" s="1100"/>
      <c r="Z13" s="1100" t="s">
        <v>20</v>
      </c>
      <c r="AA13" s="1100"/>
      <c r="AB13" s="1100"/>
      <c r="AC13" s="1100"/>
      <c r="AD13" s="1100"/>
      <c r="AE13" s="1100"/>
      <c r="AF13" s="1100"/>
      <c r="AG13" s="1100"/>
      <c r="AH13" s="1100"/>
      <c r="AI13" s="1100"/>
      <c r="AJ13" s="1100"/>
      <c r="AK13" s="1100"/>
      <c r="AL13" s="1100"/>
      <c r="AM13" s="1100"/>
      <c r="AN13" s="1100"/>
      <c r="AO13" s="1100"/>
      <c r="AP13" s="1100"/>
      <c r="AQ13" s="1100"/>
      <c r="AR13" s="1100"/>
      <c r="AS13" s="1100"/>
      <c r="AT13" s="1100"/>
      <c r="AU13" s="1100"/>
      <c r="AV13" s="1100"/>
      <c r="AW13" s="1100"/>
      <c r="AX13" s="1100"/>
      <c r="AY13" s="1100"/>
      <c r="AZ13" s="1100"/>
      <c r="BA13" s="1100"/>
      <c r="BB13" s="1100"/>
      <c r="BC13" s="1100"/>
      <c r="BD13" s="1100"/>
      <c r="BE13" s="1100" t="s">
        <v>26</v>
      </c>
      <c r="BF13" s="1100"/>
      <c r="BG13" s="1100"/>
      <c r="BH13" s="1100"/>
      <c r="BI13" s="1100"/>
      <c r="BJ13" s="1100"/>
      <c r="BK13" s="1100"/>
      <c r="BL13" s="1100"/>
      <c r="BM13" s="1100"/>
      <c r="BN13" s="1100"/>
      <c r="BO13" s="1100"/>
      <c r="BP13" s="1100"/>
      <c r="BQ13" s="1100"/>
      <c r="BR13" s="1100"/>
      <c r="BS13" s="1100"/>
      <c r="BT13" s="1100"/>
      <c r="BU13" s="1100"/>
      <c r="BV13" s="1100"/>
      <c r="BW13" s="1100"/>
      <c r="BX13" s="1100"/>
      <c r="BY13" s="1100"/>
      <c r="BZ13" s="1102"/>
    </row>
    <row r="14" spans="1:97" ht="17.25" customHeight="1">
      <c r="B14" s="955"/>
      <c r="C14" s="956"/>
      <c r="D14" s="956"/>
      <c r="E14" s="956"/>
      <c r="F14" s="956"/>
      <c r="G14" s="956"/>
      <c r="H14" s="956"/>
      <c r="I14" s="956"/>
      <c r="J14" s="956"/>
      <c r="K14" s="957"/>
      <c r="L14" s="1094"/>
      <c r="M14" s="1094"/>
      <c r="N14" s="1094"/>
      <c r="O14" s="1094"/>
      <c r="P14" s="1094"/>
      <c r="Q14" s="1094"/>
      <c r="R14" s="1094"/>
      <c r="S14" s="1094"/>
      <c r="T14" s="1094"/>
      <c r="U14" s="1094"/>
      <c r="V14" s="1094"/>
      <c r="W14" s="1094"/>
      <c r="X14" s="1094"/>
      <c r="Y14" s="1094"/>
      <c r="Z14" s="1094"/>
      <c r="AA14" s="1094"/>
      <c r="AB14" s="1094"/>
      <c r="AC14" s="1094"/>
      <c r="AD14" s="1094"/>
      <c r="AE14" s="1094"/>
      <c r="AF14" s="1094"/>
      <c r="AG14" s="1094"/>
      <c r="AH14" s="1094"/>
      <c r="AI14" s="1094"/>
      <c r="AJ14" s="1094"/>
      <c r="AK14" s="1094"/>
      <c r="AL14" s="1094"/>
      <c r="AM14" s="1094"/>
      <c r="AN14" s="1094"/>
      <c r="AO14" s="1094"/>
      <c r="AP14" s="1094"/>
      <c r="AQ14" s="1094"/>
      <c r="AR14" s="1094"/>
      <c r="AS14" s="1094"/>
      <c r="AT14" s="1094"/>
      <c r="AU14" s="1094"/>
      <c r="AV14" s="1094"/>
      <c r="AW14" s="1094"/>
      <c r="AX14" s="1094"/>
      <c r="AY14" s="1094"/>
      <c r="AZ14" s="1094"/>
      <c r="BA14" s="1094"/>
      <c r="BB14" s="1094"/>
      <c r="BC14" s="1094"/>
      <c r="BD14" s="1094"/>
      <c r="BE14" s="1095"/>
      <c r="BF14" s="1096"/>
      <c r="BG14" s="1096"/>
      <c r="BH14" s="1096"/>
      <c r="BI14" s="1096"/>
      <c r="BJ14" s="1096"/>
      <c r="BK14" s="1096"/>
      <c r="BL14" s="1096"/>
      <c r="BM14" s="1096"/>
      <c r="BN14" s="1096"/>
      <c r="BO14" s="1096"/>
      <c r="BP14" s="1096"/>
      <c r="BQ14" s="1096"/>
      <c r="BR14" s="1096"/>
      <c r="BS14" s="1096"/>
      <c r="BT14" s="1096"/>
      <c r="BU14" s="1096"/>
      <c r="BV14" s="1096"/>
      <c r="BW14" s="1096"/>
      <c r="BX14" s="1096"/>
      <c r="BY14" s="1096"/>
      <c r="BZ14" s="1097"/>
    </row>
    <row r="15" spans="1:97" ht="15" customHeight="1">
      <c r="B15" s="955"/>
      <c r="C15" s="956"/>
      <c r="D15" s="956"/>
      <c r="E15" s="956"/>
      <c r="F15" s="956"/>
      <c r="G15" s="956"/>
      <c r="H15" s="956"/>
      <c r="I15" s="956"/>
      <c r="J15" s="956"/>
      <c r="K15" s="957"/>
      <c r="L15" s="1100" t="s">
        <v>23</v>
      </c>
      <c r="M15" s="1100"/>
      <c r="N15" s="1100"/>
      <c r="O15" s="1100"/>
      <c r="P15" s="1100"/>
      <c r="Q15" s="1100"/>
      <c r="R15" s="1100"/>
      <c r="S15" s="1100"/>
      <c r="T15" s="1100"/>
      <c r="U15" s="1100"/>
      <c r="V15" s="1100"/>
      <c r="W15" s="1100"/>
      <c r="X15" s="1100"/>
      <c r="Y15" s="1100"/>
      <c r="Z15" s="1100" t="s">
        <v>24</v>
      </c>
      <c r="AA15" s="1100"/>
      <c r="AB15" s="1100"/>
      <c r="AC15" s="1100"/>
      <c r="AD15" s="1100"/>
      <c r="AE15" s="1100"/>
      <c r="AF15" s="1100"/>
      <c r="AG15" s="1100"/>
      <c r="AH15" s="1100"/>
      <c r="AI15" s="1100"/>
      <c r="AJ15" s="1100"/>
      <c r="AK15" s="1100"/>
      <c r="AL15" s="1100"/>
      <c r="AM15" s="1100"/>
      <c r="AN15" s="1100"/>
      <c r="AO15" s="1100" t="s">
        <v>25</v>
      </c>
      <c r="AP15" s="1100"/>
      <c r="AQ15" s="1100"/>
      <c r="AR15" s="1100"/>
      <c r="AS15" s="1100"/>
      <c r="AT15" s="1100"/>
      <c r="AU15" s="1100"/>
      <c r="AV15" s="1100"/>
      <c r="AW15" s="1100"/>
      <c r="AX15" s="1100"/>
      <c r="AY15" s="1100"/>
      <c r="AZ15" s="1100"/>
      <c r="BA15" s="1100"/>
      <c r="BB15" s="1100"/>
      <c r="BC15" s="1100"/>
      <c r="BD15" s="1100"/>
      <c r="BE15" s="1098"/>
      <c r="BF15" s="874"/>
      <c r="BG15" s="874"/>
      <c r="BH15" s="874"/>
      <c r="BI15" s="874"/>
      <c r="BJ15" s="874"/>
      <c r="BK15" s="874"/>
      <c r="BL15" s="874"/>
      <c r="BM15" s="874"/>
      <c r="BN15" s="874"/>
      <c r="BO15" s="874"/>
      <c r="BP15" s="874"/>
      <c r="BQ15" s="874"/>
      <c r="BR15" s="874"/>
      <c r="BS15" s="874"/>
      <c r="BT15" s="874"/>
      <c r="BU15" s="874"/>
      <c r="BV15" s="874"/>
      <c r="BW15" s="874"/>
      <c r="BX15" s="874"/>
      <c r="BY15" s="874"/>
      <c r="BZ15" s="1099"/>
    </row>
    <row r="16" spans="1:97" ht="17.25" customHeight="1" thickBot="1">
      <c r="B16" s="955"/>
      <c r="C16" s="956"/>
      <c r="D16" s="956"/>
      <c r="E16" s="956"/>
      <c r="F16" s="956"/>
      <c r="G16" s="956"/>
      <c r="H16" s="956"/>
      <c r="I16" s="956"/>
      <c r="J16" s="956"/>
      <c r="K16" s="957"/>
      <c r="L16" s="1101"/>
      <c r="M16" s="1101"/>
      <c r="N16" s="1101"/>
      <c r="O16" s="1101"/>
      <c r="P16" s="1101"/>
      <c r="Q16" s="1101"/>
      <c r="R16" s="1101"/>
      <c r="S16" s="1101"/>
      <c r="T16" s="1101"/>
      <c r="U16" s="1101"/>
      <c r="V16" s="1101"/>
      <c r="W16" s="1101"/>
      <c r="X16" s="1101"/>
      <c r="Y16" s="1101"/>
      <c r="Z16" s="1101"/>
      <c r="AA16" s="1101"/>
      <c r="AB16" s="1101"/>
      <c r="AC16" s="1101"/>
      <c r="AD16" s="1101"/>
      <c r="AE16" s="1101"/>
      <c r="AF16" s="1101"/>
      <c r="AG16" s="1101"/>
      <c r="AH16" s="1101"/>
      <c r="AI16" s="1101"/>
      <c r="AJ16" s="1101"/>
      <c r="AK16" s="1101"/>
      <c r="AL16" s="1101"/>
      <c r="AM16" s="1101"/>
      <c r="AN16" s="1101"/>
      <c r="AO16" s="1101"/>
      <c r="AP16" s="1101"/>
      <c r="AQ16" s="1101"/>
      <c r="AR16" s="1101"/>
      <c r="AS16" s="1101"/>
      <c r="AT16" s="1101"/>
      <c r="AU16" s="1101"/>
      <c r="AV16" s="1101"/>
      <c r="AW16" s="1101"/>
      <c r="AX16" s="1101"/>
      <c r="AY16" s="1101"/>
      <c r="AZ16" s="1101"/>
      <c r="BA16" s="1101"/>
      <c r="BB16" s="1101"/>
      <c r="BC16" s="1101"/>
      <c r="BD16" s="1101"/>
      <c r="BE16" s="1098"/>
      <c r="BF16" s="874"/>
      <c r="BG16" s="874"/>
      <c r="BH16" s="874"/>
      <c r="BI16" s="874"/>
      <c r="BJ16" s="874"/>
      <c r="BK16" s="874"/>
      <c r="BL16" s="874"/>
      <c r="BM16" s="874"/>
      <c r="BN16" s="874"/>
      <c r="BO16" s="874"/>
      <c r="BP16" s="874"/>
      <c r="BQ16" s="874"/>
      <c r="BR16" s="874"/>
      <c r="BS16" s="874"/>
      <c r="BT16" s="874"/>
      <c r="BU16" s="874"/>
      <c r="BV16" s="874"/>
      <c r="BW16" s="874"/>
      <c r="BX16" s="874"/>
      <c r="BY16" s="874"/>
      <c r="BZ16" s="1099"/>
    </row>
    <row r="17" spans="2:87" ht="18" customHeight="1">
      <c r="B17" s="987" t="s">
        <v>27</v>
      </c>
      <c r="C17" s="988"/>
      <c r="D17" s="988"/>
      <c r="E17" s="988"/>
      <c r="F17" s="988"/>
      <c r="G17" s="988"/>
      <c r="H17" s="988"/>
      <c r="I17" s="988"/>
      <c r="J17" s="988"/>
      <c r="K17" s="989"/>
      <c r="L17" s="1062" t="s">
        <v>28</v>
      </c>
      <c r="M17" s="1063"/>
      <c r="N17" s="1064"/>
      <c r="O17" s="1064"/>
      <c r="P17" s="1064"/>
      <c r="Q17" s="1064"/>
      <c r="R17" s="1064"/>
      <c r="S17" s="1064"/>
      <c r="T17" s="1064"/>
      <c r="U17" s="1064"/>
      <c r="V17" s="1064"/>
      <c r="W17" s="1064"/>
      <c r="X17" s="1064"/>
      <c r="Y17" s="1064"/>
      <c r="Z17" s="1064"/>
      <c r="AA17" s="1064"/>
      <c r="AB17" s="1064"/>
      <c r="AC17" s="1064"/>
      <c r="AD17" s="1065"/>
      <c r="AE17" s="1066"/>
      <c r="AF17" s="1067"/>
      <c r="AG17" s="1067"/>
      <c r="AH17" s="1067"/>
      <c r="AI17" s="1067"/>
      <c r="AJ17" s="1067"/>
      <c r="AK17" s="1067"/>
      <c r="AL17" s="1067"/>
      <c r="AM17" s="1067"/>
      <c r="AN17" s="1067"/>
      <c r="AO17" s="1067"/>
      <c r="AP17" s="1067"/>
      <c r="AQ17" s="1067"/>
      <c r="AR17" s="1067"/>
      <c r="AS17" s="1067"/>
      <c r="AT17" s="1067"/>
      <c r="AU17" s="1067"/>
      <c r="AV17" s="1067"/>
      <c r="AW17" s="1067"/>
      <c r="AX17" s="1067"/>
      <c r="AY17" s="1067"/>
      <c r="AZ17" s="1067"/>
      <c r="BA17" s="1067"/>
      <c r="BB17" s="1067"/>
      <c r="BC17" s="1067"/>
      <c r="BD17" s="1067"/>
      <c r="BE17" s="1067"/>
      <c r="BF17" s="1067"/>
      <c r="BG17" s="1067"/>
      <c r="BH17" s="1067"/>
      <c r="BI17" s="1067"/>
      <c r="BJ17" s="1067"/>
      <c r="BK17" s="1067"/>
      <c r="BL17" s="1067"/>
      <c r="BM17" s="1067"/>
      <c r="BN17" s="1067"/>
      <c r="BO17" s="1067"/>
      <c r="BP17" s="1067"/>
      <c r="BQ17" s="1067"/>
      <c r="BR17" s="1067"/>
      <c r="BS17" s="1067"/>
      <c r="BT17" s="1067"/>
      <c r="BU17" s="1067"/>
      <c r="BV17" s="1067"/>
      <c r="BW17" s="1067"/>
      <c r="BX17" s="1067"/>
      <c r="BY17" s="1067"/>
      <c r="BZ17" s="1068"/>
      <c r="CB17" s="11"/>
      <c r="CC17" s="11"/>
      <c r="CD17" s="11"/>
      <c r="CE17" s="11"/>
      <c r="CF17" s="11"/>
      <c r="CG17" s="11"/>
      <c r="CH17" s="11"/>
      <c r="CI17" s="11"/>
    </row>
    <row r="18" spans="2:87" ht="18" customHeight="1">
      <c r="B18" s="955"/>
      <c r="C18" s="956"/>
      <c r="D18" s="956"/>
      <c r="E18" s="956"/>
      <c r="F18" s="956"/>
      <c r="G18" s="956"/>
      <c r="H18" s="956"/>
      <c r="I18" s="956"/>
      <c r="J18" s="956"/>
      <c r="K18" s="957"/>
      <c r="L18" s="12"/>
      <c r="M18" s="13"/>
      <c r="N18" s="983" t="s">
        <v>29</v>
      </c>
      <c r="O18" s="953"/>
      <c r="P18" s="953"/>
      <c r="Q18" s="953"/>
      <c r="R18" s="953"/>
      <c r="S18" s="953"/>
      <c r="T18" s="954"/>
      <c r="U18" s="737" t="s">
        <v>30</v>
      </c>
      <c r="V18" s="738"/>
      <c r="W18" s="738"/>
      <c r="X18" s="738"/>
      <c r="Y18" s="738"/>
      <c r="Z18" s="738"/>
      <c r="AA18" s="738"/>
      <c r="AB18" s="738"/>
      <c r="AC18" s="738"/>
      <c r="AD18" s="739"/>
      <c r="AE18" s="1070"/>
      <c r="AF18" s="1071"/>
      <c r="AG18" s="1071"/>
      <c r="AH18" s="1071"/>
      <c r="AI18" s="1071"/>
      <c r="AJ18" s="1071"/>
      <c r="AK18" s="1071"/>
      <c r="AL18" s="1071"/>
      <c r="AM18" s="1071"/>
      <c r="AN18" s="1071"/>
      <c r="AO18" s="1071"/>
      <c r="AP18" s="1071"/>
      <c r="AQ18" s="1071"/>
      <c r="AR18" s="1072"/>
      <c r="AS18" s="1073" t="s">
        <v>31</v>
      </c>
      <c r="AT18" s="1074"/>
      <c r="AU18" s="1074"/>
      <c r="AV18" s="1074"/>
      <c r="AW18" s="1074"/>
      <c r="AX18" s="1074"/>
      <c r="AY18" s="1074"/>
      <c r="AZ18" s="1074"/>
      <c r="BA18" s="1074"/>
      <c r="BB18" s="1075"/>
      <c r="BC18" s="1070"/>
      <c r="BD18" s="1071"/>
      <c r="BE18" s="1071"/>
      <c r="BF18" s="1071"/>
      <c r="BG18" s="1071"/>
      <c r="BH18" s="1071"/>
      <c r="BI18" s="1071"/>
      <c r="BJ18" s="1071"/>
      <c r="BK18" s="1071"/>
      <c r="BL18" s="1071"/>
      <c r="BM18" s="1071"/>
      <c r="BN18" s="1071"/>
      <c r="BO18" s="1071"/>
      <c r="BP18" s="1071"/>
      <c r="BQ18" s="1071"/>
      <c r="BR18" s="1071"/>
      <c r="BS18" s="1071"/>
      <c r="BT18" s="1071"/>
      <c r="BU18" s="1071"/>
      <c r="BV18" s="1071"/>
      <c r="BW18" s="1071"/>
      <c r="BX18" s="1071"/>
      <c r="BY18" s="1071"/>
      <c r="BZ18" s="1076"/>
      <c r="CB18" s="11"/>
      <c r="CC18" s="11"/>
      <c r="CD18" s="11"/>
      <c r="CE18" s="11"/>
      <c r="CF18" s="11"/>
      <c r="CG18" s="11"/>
      <c r="CH18" s="11"/>
      <c r="CI18" s="11"/>
    </row>
    <row r="19" spans="2:87" ht="18" customHeight="1">
      <c r="B19" s="955"/>
      <c r="C19" s="956"/>
      <c r="D19" s="956"/>
      <c r="E19" s="956"/>
      <c r="F19" s="956"/>
      <c r="G19" s="956"/>
      <c r="H19" s="956"/>
      <c r="I19" s="956"/>
      <c r="J19" s="956"/>
      <c r="K19" s="957"/>
      <c r="L19" s="15"/>
      <c r="M19" s="16"/>
      <c r="N19" s="984"/>
      <c r="O19" s="985"/>
      <c r="P19" s="985"/>
      <c r="Q19" s="985"/>
      <c r="R19" s="985"/>
      <c r="S19" s="985"/>
      <c r="T19" s="986"/>
      <c r="U19" s="737" t="s">
        <v>32</v>
      </c>
      <c r="V19" s="738"/>
      <c r="W19" s="738"/>
      <c r="X19" s="738"/>
      <c r="Y19" s="738"/>
      <c r="Z19" s="738"/>
      <c r="AA19" s="738"/>
      <c r="AB19" s="738"/>
      <c r="AC19" s="738"/>
      <c r="AD19" s="739"/>
      <c r="AE19" s="1070"/>
      <c r="AF19" s="1071"/>
      <c r="AG19" s="1071"/>
      <c r="AH19" s="1071"/>
      <c r="AI19" s="1071"/>
      <c r="AJ19" s="1071"/>
      <c r="AK19" s="1071"/>
      <c r="AL19" s="1071"/>
      <c r="AM19" s="1071"/>
      <c r="AN19" s="1071"/>
      <c r="AO19" s="1071"/>
      <c r="AP19" s="1071"/>
      <c r="AQ19" s="1071"/>
      <c r="AR19" s="1072"/>
      <c r="AS19" s="1073" t="s">
        <v>25</v>
      </c>
      <c r="AT19" s="1074"/>
      <c r="AU19" s="1074"/>
      <c r="AV19" s="1074"/>
      <c r="AW19" s="1074"/>
      <c r="AX19" s="1074"/>
      <c r="AY19" s="1074"/>
      <c r="AZ19" s="1074"/>
      <c r="BA19" s="1074"/>
      <c r="BB19" s="1075"/>
      <c r="BC19" s="1070"/>
      <c r="BD19" s="1071"/>
      <c r="BE19" s="1071"/>
      <c r="BF19" s="1071"/>
      <c r="BG19" s="1071"/>
      <c r="BH19" s="1071"/>
      <c r="BI19" s="1071"/>
      <c r="BJ19" s="1071"/>
      <c r="BK19" s="1071"/>
      <c r="BL19" s="1071"/>
      <c r="BM19" s="1071"/>
      <c r="BN19" s="1071"/>
      <c r="BO19" s="1071"/>
      <c r="BP19" s="1071"/>
      <c r="BQ19" s="1071"/>
      <c r="BR19" s="1071"/>
      <c r="BS19" s="1071"/>
      <c r="BT19" s="1071"/>
      <c r="BU19" s="1071"/>
      <c r="BV19" s="1071"/>
      <c r="BW19" s="1071"/>
      <c r="BX19" s="1071"/>
      <c r="BY19" s="1071"/>
      <c r="BZ19" s="1076"/>
      <c r="CB19" s="11"/>
      <c r="CC19" s="11"/>
      <c r="CD19" s="11"/>
      <c r="CE19" s="11"/>
      <c r="CF19" s="11"/>
      <c r="CG19" s="11"/>
      <c r="CH19" s="11"/>
      <c r="CI19" s="11"/>
    </row>
    <row r="20" spans="2:87" ht="18" customHeight="1">
      <c r="B20" s="955"/>
      <c r="C20" s="956"/>
      <c r="D20" s="956"/>
      <c r="E20" s="956"/>
      <c r="F20" s="956"/>
      <c r="G20" s="956"/>
      <c r="H20" s="956"/>
      <c r="I20" s="956"/>
      <c r="J20" s="956"/>
      <c r="K20" s="957"/>
      <c r="L20" s="1087" t="s">
        <v>28</v>
      </c>
      <c r="M20" s="1088"/>
      <c r="N20" s="738"/>
      <c r="O20" s="738"/>
      <c r="P20" s="738"/>
      <c r="Q20" s="738"/>
      <c r="R20" s="738"/>
      <c r="S20" s="738"/>
      <c r="T20" s="738"/>
      <c r="U20" s="738"/>
      <c r="V20" s="738"/>
      <c r="W20" s="738"/>
      <c r="X20" s="738"/>
      <c r="Y20" s="738"/>
      <c r="Z20" s="738"/>
      <c r="AA20" s="738"/>
      <c r="AB20" s="738"/>
      <c r="AC20" s="738"/>
      <c r="AD20" s="739"/>
      <c r="AE20" s="1089"/>
      <c r="AF20" s="1090"/>
      <c r="AG20" s="1090"/>
      <c r="AH20" s="1090"/>
      <c r="AI20" s="1090"/>
      <c r="AJ20" s="1090"/>
      <c r="AK20" s="1090"/>
      <c r="AL20" s="1090"/>
      <c r="AM20" s="1090"/>
      <c r="AN20" s="1090"/>
      <c r="AO20" s="1090"/>
      <c r="AP20" s="1090"/>
      <c r="AQ20" s="1090"/>
      <c r="AR20" s="1090"/>
      <c r="AS20" s="1090"/>
      <c r="AT20" s="1090"/>
      <c r="AU20" s="1090"/>
      <c r="AV20" s="1090"/>
      <c r="AW20" s="1090"/>
      <c r="AX20" s="1090"/>
      <c r="AY20" s="1090"/>
      <c r="AZ20" s="1090"/>
      <c r="BA20" s="1090"/>
      <c r="BB20" s="1090"/>
      <c r="BC20" s="1090"/>
      <c r="BD20" s="1090"/>
      <c r="BE20" s="1090"/>
      <c r="BF20" s="1090"/>
      <c r="BG20" s="1090"/>
      <c r="BH20" s="1090"/>
      <c r="BI20" s="1090"/>
      <c r="BJ20" s="1090"/>
      <c r="BK20" s="1090"/>
      <c r="BL20" s="1090"/>
      <c r="BM20" s="1090"/>
      <c r="BN20" s="1090"/>
      <c r="BO20" s="1090"/>
      <c r="BP20" s="1090"/>
      <c r="BQ20" s="1090"/>
      <c r="BR20" s="1090"/>
      <c r="BS20" s="1090"/>
      <c r="BT20" s="1090"/>
      <c r="BU20" s="1090"/>
      <c r="BV20" s="1090"/>
      <c r="BW20" s="1090"/>
      <c r="BX20" s="1090"/>
      <c r="BY20" s="1090"/>
      <c r="BZ20" s="1091"/>
      <c r="CB20" s="11"/>
      <c r="CC20" s="11"/>
      <c r="CD20" s="11"/>
      <c r="CE20" s="11"/>
      <c r="CF20" s="11"/>
      <c r="CG20" s="11"/>
      <c r="CH20" s="11"/>
      <c r="CI20" s="11"/>
    </row>
    <row r="21" spans="2:87" ht="18" customHeight="1">
      <c r="B21" s="955"/>
      <c r="C21" s="956"/>
      <c r="D21" s="956"/>
      <c r="E21" s="956"/>
      <c r="F21" s="956"/>
      <c r="G21" s="956"/>
      <c r="H21" s="956"/>
      <c r="I21" s="956"/>
      <c r="J21" s="956"/>
      <c r="K21" s="957"/>
      <c r="L21" s="12"/>
      <c r="M21" s="13"/>
      <c r="N21" s="983" t="s">
        <v>29</v>
      </c>
      <c r="O21" s="953"/>
      <c r="P21" s="953"/>
      <c r="Q21" s="953"/>
      <c r="R21" s="953"/>
      <c r="S21" s="953"/>
      <c r="T21" s="954"/>
      <c r="U21" s="737" t="s">
        <v>30</v>
      </c>
      <c r="V21" s="738"/>
      <c r="W21" s="738"/>
      <c r="X21" s="738"/>
      <c r="Y21" s="738"/>
      <c r="Z21" s="738"/>
      <c r="AA21" s="738"/>
      <c r="AB21" s="738"/>
      <c r="AC21" s="738"/>
      <c r="AD21" s="739"/>
      <c r="AE21" s="1070"/>
      <c r="AF21" s="1071"/>
      <c r="AG21" s="1071"/>
      <c r="AH21" s="1071"/>
      <c r="AI21" s="1071"/>
      <c r="AJ21" s="1071"/>
      <c r="AK21" s="1071"/>
      <c r="AL21" s="1071"/>
      <c r="AM21" s="1071"/>
      <c r="AN21" s="1071"/>
      <c r="AO21" s="1071"/>
      <c r="AP21" s="1071"/>
      <c r="AQ21" s="1071"/>
      <c r="AR21" s="1072"/>
      <c r="AS21" s="1073" t="s">
        <v>31</v>
      </c>
      <c r="AT21" s="1074"/>
      <c r="AU21" s="1074"/>
      <c r="AV21" s="1074"/>
      <c r="AW21" s="1074"/>
      <c r="AX21" s="1074"/>
      <c r="AY21" s="1074"/>
      <c r="AZ21" s="1074"/>
      <c r="BA21" s="1074"/>
      <c r="BB21" s="1075"/>
      <c r="BC21" s="1070"/>
      <c r="BD21" s="1071"/>
      <c r="BE21" s="1071"/>
      <c r="BF21" s="1071"/>
      <c r="BG21" s="1071"/>
      <c r="BH21" s="1071"/>
      <c r="BI21" s="1071"/>
      <c r="BJ21" s="1071"/>
      <c r="BK21" s="1071"/>
      <c r="BL21" s="1071"/>
      <c r="BM21" s="1071"/>
      <c r="BN21" s="1071"/>
      <c r="BO21" s="1071"/>
      <c r="BP21" s="1071"/>
      <c r="BQ21" s="1071"/>
      <c r="BR21" s="1071"/>
      <c r="BS21" s="1071"/>
      <c r="BT21" s="1071"/>
      <c r="BU21" s="1071"/>
      <c r="BV21" s="1071"/>
      <c r="BW21" s="1071"/>
      <c r="BX21" s="1071"/>
      <c r="BY21" s="1071"/>
      <c r="BZ21" s="1076"/>
      <c r="CB21" s="11"/>
      <c r="CC21" s="11"/>
      <c r="CD21" s="11"/>
      <c r="CE21" s="11"/>
      <c r="CF21" s="11"/>
      <c r="CG21" s="11"/>
      <c r="CH21" s="11"/>
      <c r="CI21" s="11"/>
    </row>
    <row r="22" spans="2:87" ht="18" customHeight="1">
      <c r="B22" s="955"/>
      <c r="C22" s="956"/>
      <c r="D22" s="956"/>
      <c r="E22" s="956"/>
      <c r="F22" s="956"/>
      <c r="G22" s="956"/>
      <c r="H22" s="956"/>
      <c r="I22" s="956"/>
      <c r="J22" s="956"/>
      <c r="K22" s="957"/>
      <c r="L22" s="15"/>
      <c r="M22" s="16"/>
      <c r="N22" s="984"/>
      <c r="O22" s="985"/>
      <c r="P22" s="985"/>
      <c r="Q22" s="985"/>
      <c r="R22" s="985"/>
      <c r="S22" s="985"/>
      <c r="T22" s="986"/>
      <c r="U22" s="737" t="s">
        <v>32</v>
      </c>
      <c r="V22" s="738"/>
      <c r="W22" s="738"/>
      <c r="X22" s="738"/>
      <c r="Y22" s="738"/>
      <c r="Z22" s="738"/>
      <c r="AA22" s="738"/>
      <c r="AB22" s="738"/>
      <c r="AC22" s="738"/>
      <c r="AD22" s="739"/>
      <c r="AE22" s="1070"/>
      <c r="AF22" s="1071"/>
      <c r="AG22" s="1071"/>
      <c r="AH22" s="1071"/>
      <c r="AI22" s="1071"/>
      <c r="AJ22" s="1071"/>
      <c r="AK22" s="1071"/>
      <c r="AL22" s="1071"/>
      <c r="AM22" s="1071"/>
      <c r="AN22" s="1071"/>
      <c r="AO22" s="1071"/>
      <c r="AP22" s="1071"/>
      <c r="AQ22" s="1071"/>
      <c r="AR22" s="1072"/>
      <c r="AS22" s="1073" t="s">
        <v>25</v>
      </c>
      <c r="AT22" s="1074"/>
      <c r="AU22" s="1074"/>
      <c r="AV22" s="1074"/>
      <c r="AW22" s="1074"/>
      <c r="AX22" s="1074"/>
      <c r="AY22" s="1074"/>
      <c r="AZ22" s="1074"/>
      <c r="BA22" s="1074"/>
      <c r="BB22" s="1075"/>
      <c r="BC22" s="1070"/>
      <c r="BD22" s="1071"/>
      <c r="BE22" s="1071"/>
      <c r="BF22" s="1071"/>
      <c r="BG22" s="1071"/>
      <c r="BH22" s="1071"/>
      <c r="BI22" s="1071"/>
      <c r="BJ22" s="1071"/>
      <c r="BK22" s="1071"/>
      <c r="BL22" s="1071"/>
      <c r="BM22" s="1071"/>
      <c r="BN22" s="1071"/>
      <c r="BO22" s="1071"/>
      <c r="BP22" s="1071"/>
      <c r="BQ22" s="1071"/>
      <c r="BR22" s="1071"/>
      <c r="BS22" s="1071"/>
      <c r="BT22" s="1071"/>
      <c r="BU22" s="1071"/>
      <c r="BV22" s="1071"/>
      <c r="BW22" s="1071"/>
      <c r="BX22" s="1071"/>
      <c r="BY22" s="1071"/>
      <c r="BZ22" s="1076"/>
    </row>
    <row r="23" spans="2:87" ht="18" customHeight="1">
      <c r="B23" s="955"/>
      <c r="C23" s="956"/>
      <c r="D23" s="956"/>
      <c r="E23" s="956"/>
      <c r="F23" s="956"/>
      <c r="G23" s="956"/>
      <c r="H23" s="956"/>
      <c r="I23" s="956"/>
      <c r="J23" s="956"/>
      <c r="K23" s="957"/>
      <c r="L23" s="1087" t="s">
        <v>28</v>
      </c>
      <c r="M23" s="1088"/>
      <c r="N23" s="738"/>
      <c r="O23" s="738"/>
      <c r="P23" s="738"/>
      <c r="Q23" s="738"/>
      <c r="R23" s="738"/>
      <c r="S23" s="738"/>
      <c r="T23" s="738"/>
      <c r="U23" s="738"/>
      <c r="V23" s="738"/>
      <c r="W23" s="738"/>
      <c r="X23" s="738"/>
      <c r="Y23" s="738"/>
      <c r="Z23" s="738"/>
      <c r="AA23" s="738"/>
      <c r="AB23" s="738"/>
      <c r="AC23" s="738"/>
      <c r="AD23" s="739"/>
      <c r="AE23" s="1089"/>
      <c r="AF23" s="1090"/>
      <c r="AG23" s="1090"/>
      <c r="AH23" s="1090"/>
      <c r="AI23" s="1090"/>
      <c r="AJ23" s="1090"/>
      <c r="AK23" s="1090"/>
      <c r="AL23" s="1090"/>
      <c r="AM23" s="1090"/>
      <c r="AN23" s="1090"/>
      <c r="AO23" s="1090"/>
      <c r="AP23" s="1090"/>
      <c r="AQ23" s="1090"/>
      <c r="AR23" s="1090"/>
      <c r="AS23" s="1090"/>
      <c r="AT23" s="1090"/>
      <c r="AU23" s="1090"/>
      <c r="AV23" s="1090"/>
      <c r="AW23" s="1090"/>
      <c r="AX23" s="1090"/>
      <c r="AY23" s="1090"/>
      <c r="AZ23" s="1090"/>
      <c r="BA23" s="1090"/>
      <c r="BB23" s="1090"/>
      <c r="BC23" s="1090"/>
      <c r="BD23" s="1090"/>
      <c r="BE23" s="1090"/>
      <c r="BF23" s="1090"/>
      <c r="BG23" s="1090"/>
      <c r="BH23" s="1090"/>
      <c r="BI23" s="1090"/>
      <c r="BJ23" s="1090"/>
      <c r="BK23" s="1090"/>
      <c r="BL23" s="1090"/>
      <c r="BM23" s="1090"/>
      <c r="BN23" s="1090"/>
      <c r="BO23" s="1090"/>
      <c r="BP23" s="1090"/>
      <c r="BQ23" s="1090"/>
      <c r="BR23" s="1090"/>
      <c r="BS23" s="1090"/>
      <c r="BT23" s="1090"/>
      <c r="BU23" s="1090"/>
      <c r="BV23" s="1090"/>
      <c r="BW23" s="1090"/>
      <c r="BX23" s="1090"/>
      <c r="BY23" s="1090"/>
      <c r="BZ23" s="1091"/>
    </row>
    <row r="24" spans="2:87" ht="18" customHeight="1">
      <c r="B24" s="955"/>
      <c r="C24" s="956"/>
      <c r="D24" s="956"/>
      <c r="E24" s="956"/>
      <c r="F24" s="956"/>
      <c r="G24" s="956"/>
      <c r="H24" s="956"/>
      <c r="I24" s="956"/>
      <c r="J24" s="956"/>
      <c r="K24" s="957"/>
      <c r="L24" s="12"/>
      <c r="M24" s="13"/>
      <c r="N24" s="983" t="s">
        <v>29</v>
      </c>
      <c r="O24" s="953"/>
      <c r="P24" s="953"/>
      <c r="Q24" s="953"/>
      <c r="R24" s="953"/>
      <c r="S24" s="953"/>
      <c r="T24" s="954"/>
      <c r="U24" s="737" t="s">
        <v>30</v>
      </c>
      <c r="V24" s="738"/>
      <c r="W24" s="738"/>
      <c r="X24" s="738"/>
      <c r="Y24" s="738"/>
      <c r="Z24" s="738"/>
      <c r="AA24" s="738"/>
      <c r="AB24" s="738"/>
      <c r="AC24" s="738"/>
      <c r="AD24" s="739"/>
      <c r="AE24" s="1070"/>
      <c r="AF24" s="1071"/>
      <c r="AG24" s="1071"/>
      <c r="AH24" s="1071"/>
      <c r="AI24" s="1071"/>
      <c r="AJ24" s="1071"/>
      <c r="AK24" s="1071"/>
      <c r="AL24" s="1071"/>
      <c r="AM24" s="1071"/>
      <c r="AN24" s="1071"/>
      <c r="AO24" s="1071"/>
      <c r="AP24" s="1071"/>
      <c r="AQ24" s="1071"/>
      <c r="AR24" s="1072"/>
      <c r="AS24" s="1073" t="s">
        <v>31</v>
      </c>
      <c r="AT24" s="1074"/>
      <c r="AU24" s="1074"/>
      <c r="AV24" s="1074"/>
      <c r="AW24" s="1074"/>
      <c r="AX24" s="1074"/>
      <c r="AY24" s="1074"/>
      <c r="AZ24" s="1074"/>
      <c r="BA24" s="1074"/>
      <c r="BB24" s="1075"/>
      <c r="BC24" s="1070"/>
      <c r="BD24" s="1071"/>
      <c r="BE24" s="1071"/>
      <c r="BF24" s="1071"/>
      <c r="BG24" s="1071"/>
      <c r="BH24" s="1071"/>
      <c r="BI24" s="1071"/>
      <c r="BJ24" s="1071"/>
      <c r="BK24" s="1071"/>
      <c r="BL24" s="1071"/>
      <c r="BM24" s="1071"/>
      <c r="BN24" s="1071"/>
      <c r="BO24" s="1071"/>
      <c r="BP24" s="1071"/>
      <c r="BQ24" s="1071"/>
      <c r="BR24" s="1071"/>
      <c r="BS24" s="1071"/>
      <c r="BT24" s="1071"/>
      <c r="BU24" s="1071"/>
      <c r="BV24" s="1071"/>
      <c r="BW24" s="1071"/>
      <c r="BX24" s="1071"/>
      <c r="BY24" s="1071"/>
      <c r="BZ24" s="1076"/>
    </row>
    <row r="25" spans="2:87" ht="18" customHeight="1">
      <c r="B25" s="955"/>
      <c r="C25" s="956"/>
      <c r="D25" s="956"/>
      <c r="E25" s="956"/>
      <c r="F25" s="956"/>
      <c r="G25" s="956"/>
      <c r="H25" s="956"/>
      <c r="I25" s="956"/>
      <c r="J25" s="956"/>
      <c r="K25" s="957"/>
      <c r="L25" s="12"/>
      <c r="M25" s="13"/>
      <c r="N25" s="1092"/>
      <c r="O25" s="956"/>
      <c r="P25" s="956"/>
      <c r="Q25" s="956"/>
      <c r="R25" s="956"/>
      <c r="S25" s="956"/>
      <c r="T25" s="957"/>
      <c r="U25" s="1087" t="s">
        <v>32</v>
      </c>
      <c r="V25" s="1088"/>
      <c r="W25" s="1088"/>
      <c r="X25" s="1088"/>
      <c r="Y25" s="1088"/>
      <c r="Z25" s="1088"/>
      <c r="AA25" s="1088"/>
      <c r="AB25" s="1088"/>
      <c r="AC25" s="1088"/>
      <c r="AD25" s="1093"/>
      <c r="AE25" s="1080"/>
      <c r="AF25" s="1081"/>
      <c r="AG25" s="1081"/>
      <c r="AH25" s="1081"/>
      <c r="AI25" s="1081"/>
      <c r="AJ25" s="1081"/>
      <c r="AK25" s="1081"/>
      <c r="AL25" s="1081"/>
      <c r="AM25" s="1081"/>
      <c r="AN25" s="1081"/>
      <c r="AO25" s="1081"/>
      <c r="AP25" s="1081"/>
      <c r="AQ25" s="1081"/>
      <c r="AR25" s="1082"/>
      <c r="AS25" s="1083" t="s">
        <v>25</v>
      </c>
      <c r="AT25" s="1084"/>
      <c r="AU25" s="1084"/>
      <c r="AV25" s="1084"/>
      <c r="AW25" s="1084"/>
      <c r="AX25" s="1084"/>
      <c r="AY25" s="1084"/>
      <c r="AZ25" s="1084"/>
      <c r="BA25" s="1084"/>
      <c r="BB25" s="1085"/>
      <c r="BC25" s="1080"/>
      <c r="BD25" s="1081"/>
      <c r="BE25" s="1081"/>
      <c r="BF25" s="1081"/>
      <c r="BG25" s="1081"/>
      <c r="BH25" s="1081"/>
      <c r="BI25" s="1081"/>
      <c r="BJ25" s="1081"/>
      <c r="BK25" s="1081"/>
      <c r="BL25" s="1081"/>
      <c r="BM25" s="1081"/>
      <c r="BN25" s="1081"/>
      <c r="BO25" s="1081"/>
      <c r="BP25" s="1081"/>
      <c r="BQ25" s="1081"/>
      <c r="BR25" s="1081"/>
      <c r="BS25" s="1081"/>
      <c r="BT25" s="1081"/>
      <c r="BU25" s="1081"/>
      <c r="BV25" s="1081"/>
      <c r="BW25" s="1081"/>
      <c r="BX25" s="1081"/>
      <c r="BY25" s="1081"/>
      <c r="BZ25" s="1086"/>
    </row>
    <row r="26" spans="2:87" ht="18" customHeight="1">
      <c r="B26" s="955"/>
      <c r="C26" s="956"/>
      <c r="D26" s="956"/>
      <c r="E26" s="956"/>
      <c r="F26" s="956"/>
      <c r="G26" s="956"/>
      <c r="H26" s="956"/>
      <c r="I26" s="956"/>
      <c r="J26" s="956"/>
      <c r="K26" s="957"/>
      <c r="L26" s="1087" t="s">
        <v>28</v>
      </c>
      <c r="M26" s="1088"/>
      <c r="N26" s="738"/>
      <c r="O26" s="738"/>
      <c r="P26" s="738"/>
      <c r="Q26" s="738"/>
      <c r="R26" s="738"/>
      <c r="S26" s="738"/>
      <c r="T26" s="738"/>
      <c r="U26" s="738"/>
      <c r="V26" s="738"/>
      <c r="W26" s="738"/>
      <c r="X26" s="738"/>
      <c r="Y26" s="738"/>
      <c r="Z26" s="738"/>
      <c r="AA26" s="738"/>
      <c r="AB26" s="738"/>
      <c r="AC26" s="738"/>
      <c r="AD26" s="739"/>
      <c r="AE26" s="1089"/>
      <c r="AF26" s="1090"/>
      <c r="AG26" s="1090"/>
      <c r="AH26" s="1090"/>
      <c r="AI26" s="1090"/>
      <c r="AJ26" s="1090"/>
      <c r="AK26" s="1090"/>
      <c r="AL26" s="1090"/>
      <c r="AM26" s="1090"/>
      <c r="AN26" s="1090"/>
      <c r="AO26" s="1090"/>
      <c r="AP26" s="1090"/>
      <c r="AQ26" s="1090"/>
      <c r="AR26" s="1090"/>
      <c r="AS26" s="1090"/>
      <c r="AT26" s="1090"/>
      <c r="AU26" s="1090"/>
      <c r="AV26" s="1090"/>
      <c r="AW26" s="1090"/>
      <c r="AX26" s="1090"/>
      <c r="AY26" s="1090"/>
      <c r="AZ26" s="1090"/>
      <c r="BA26" s="1090"/>
      <c r="BB26" s="1090"/>
      <c r="BC26" s="1090"/>
      <c r="BD26" s="1090"/>
      <c r="BE26" s="1090"/>
      <c r="BF26" s="1090"/>
      <c r="BG26" s="1090"/>
      <c r="BH26" s="1090"/>
      <c r="BI26" s="1090"/>
      <c r="BJ26" s="1090"/>
      <c r="BK26" s="1090"/>
      <c r="BL26" s="1090"/>
      <c r="BM26" s="1090"/>
      <c r="BN26" s="1090"/>
      <c r="BO26" s="1090"/>
      <c r="BP26" s="1090"/>
      <c r="BQ26" s="1090"/>
      <c r="BR26" s="1090"/>
      <c r="BS26" s="1090"/>
      <c r="BT26" s="1090"/>
      <c r="BU26" s="1090"/>
      <c r="BV26" s="1090"/>
      <c r="BW26" s="1090"/>
      <c r="BX26" s="1090"/>
      <c r="BY26" s="1090"/>
      <c r="BZ26" s="1091"/>
    </row>
    <row r="27" spans="2:87" ht="18" customHeight="1">
      <c r="B27" s="955"/>
      <c r="C27" s="956"/>
      <c r="D27" s="956"/>
      <c r="E27" s="956"/>
      <c r="F27" s="956"/>
      <c r="G27" s="956"/>
      <c r="H27" s="956"/>
      <c r="I27" s="956"/>
      <c r="J27" s="956"/>
      <c r="K27" s="957"/>
      <c r="L27" s="12"/>
      <c r="M27" s="13"/>
      <c r="N27" s="983" t="s">
        <v>29</v>
      </c>
      <c r="O27" s="953"/>
      <c r="P27" s="953"/>
      <c r="Q27" s="953"/>
      <c r="R27" s="953"/>
      <c r="S27" s="953"/>
      <c r="T27" s="954"/>
      <c r="U27" s="737" t="s">
        <v>30</v>
      </c>
      <c r="V27" s="738"/>
      <c r="W27" s="738"/>
      <c r="X27" s="738"/>
      <c r="Y27" s="738"/>
      <c r="Z27" s="738"/>
      <c r="AA27" s="738"/>
      <c r="AB27" s="738"/>
      <c r="AC27" s="738"/>
      <c r="AD27" s="739"/>
      <c r="AE27" s="1070"/>
      <c r="AF27" s="1071"/>
      <c r="AG27" s="1071"/>
      <c r="AH27" s="1071"/>
      <c r="AI27" s="1071"/>
      <c r="AJ27" s="1071"/>
      <c r="AK27" s="1071"/>
      <c r="AL27" s="1071"/>
      <c r="AM27" s="1071"/>
      <c r="AN27" s="1071"/>
      <c r="AO27" s="1071"/>
      <c r="AP27" s="1071"/>
      <c r="AQ27" s="1071"/>
      <c r="AR27" s="1072"/>
      <c r="AS27" s="1073" t="s">
        <v>31</v>
      </c>
      <c r="AT27" s="1074"/>
      <c r="AU27" s="1074"/>
      <c r="AV27" s="1074"/>
      <c r="AW27" s="1074"/>
      <c r="AX27" s="1074"/>
      <c r="AY27" s="1074"/>
      <c r="AZ27" s="1074"/>
      <c r="BA27" s="1074"/>
      <c r="BB27" s="1075"/>
      <c r="BC27" s="1070"/>
      <c r="BD27" s="1071"/>
      <c r="BE27" s="1071"/>
      <c r="BF27" s="1071"/>
      <c r="BG27" s="1071"/>
      <c r="BH27" s="1071"/>
      <c r="BI27" s="1071"/>
      <c r="BJ27" s="1071"/>
      <c r="BK27" s="1071"/>
      <c r="BL27" s="1071"/>
      <c r="BM27" s="1071"/>
      <c r="BN27" s="1071"/>
      <c r="BO27" s="1071"/>
      <c r="BP27" s="1071"/>
      <c r="BQ27" s="1071"/>
      <c r="BR27" s="1071"/>
      <c r="BS27" s="1071"/>
      <c r="BT27" s="1071"/>
      <c r="BU27" s="1071"/>
      <c r="BV27" s="1071"/>
      <c r="BW27" s="1071"/>
      <c r="BX27" s="1071"/>
      <c r="BY27" s="1071"/>
      <c r="BZ27" s="1076"/>
    </row>
    <row r="28" spans="2:87" ht="18" customHeight="1" thickBot="1">
      <c r="B28" s="958"/>
      <c r="C28" s="959"/>
      <c r="D28" s="959"/>
      <c r="E28" s="959"/>
      <c r="F28" s="959"/>
      <c r="G28" s="959"/>
      <c r="H28" s="959"/>
      <c r="I28" s="959"/>
      <c r="J28" s="959"/>
      <c r="K28" s="960"/>
      <c r="L28" s="17"/>
      <c r="M28" s="18"/>
      <c r="N28" s="1069"/>
      <c r="O28" s="959"/>
      <c r="P28" s="959"/>
      <c r="Q28" s="959"/>
      <c r="R28" s="959"/>
      <c r="S28" s="959"/>
      <c r="T28" s="960"/>
      <c r="U28" s="1077" t="s">
        <v>32</v>
      </c>
      <c r="V28" s="1078"/>
      <c r="W28" s="1078"/>
      <c r="X28" s="1078"/>
      <c r="Y28" s="1078"/>
      <c r="Z28" s="1078"/>
      <c r="AA28" s="1078"/>
      <c r="AB28" s="1078"/>
      <c r="AC28" s="1078"/>
      <c r="AD28" s="1079"/>
      <c r="AE28" s="1055"/>
      <c r="AF28" s="1056"/>
      <c r="AG28" s="1056"/>
      <c r="AH28" s="1056"/>
      <c r="AI28" s="1056"/>
      <c r="AJ28" s="1056"/>
      <c r="AK28" s="1056"/>
      <c r="AL28" s="1056"/>
      <c r="AM28" s="1056"/>
      <c r="AN28" s="1056"/>
      <c r="AO28" s="1056"/>
      <c r="AP28" s="1056"/>
      <c r="AQ28" s="1056"/>
      <c r="AR28" s="1057"/>
      <c r="AS28" s="1058" t="s">
        <v>25</v>
      </c>
      <c r="AT28" s="1059"/>
      <c r="AU28" s="1059"/>
      <c r="AV28" s="1059"/>
      <c r="AW28" s="1059"/>
      <c r="AX28" s="1059"/>
      <c r="AY28" s="1059"/>
      <c r="AZ28" s="1059"/>
      <c r="BA28" s="1059"/>
      <c r="BB28" s="1060"/>
      <c r="BC28" s="1055"/>
      <c r="BD28" s="1056"/>
      <c r="BE28" s="1056"/>
      <c r="BF28" s="1056"/>
      <c r="BG28" s="1056"/>
      <c r="BH28" s="1056"/>
      <c r="BI28" s="1056"/>
      <c r="BJ28" s="1056"/>
      <c r="BK28" s="1056"/>
      <c r="BL28" s="1056"/>
      <c r="BM28" s="1056"/>
      <c r="BN28" s="1056"/>
      <c r="BO28" s="1056"/>
      <c r="BP28" s="1056"/>
      <c r="BQ28" s="1056"/>
      <c r="BR28" s="1056"/>
      <c r="BS28" s="1056"/>
      <c r="BT28" s="1056"/>
      <c r="BU28" s="1056"/>
      <c r="BV28" s="1056"/>
      <c r="BW28" s="1056"/>
      <c r="BX28" s="1056"/>
      <c r="BY28" s="1056"/>
      <c r="BZ28" s="1061"/>
    </row>
    <row r="29" spans="2:87" ht="19.5" hidden="1" customHeight="1">
      <c r="B29" s="789" t="s">
        <v>33</v>
      </c>
      <c r="C29" s="790"/>
      <c r="D29" s="790"/>
      <c r="E29" s="790"/>
      <c r="F29" s="790"/>
      <c r="G29" s="790"/>
      <c r="H29" s="790"/>
      <c r="I29" s="790"/>
      <c r="J29" s="790"/>
      <c r="K29" s="790"/>
      <c r="L29" s="790"/>
      <c r="M29" s="790"/>
      <c r="N29" s="790"/>
      <c r="O29" s="790"/>
      <c r="P29" s="790"/>
      <c r="Q29" s="790"/>
      <c r="R29" s="790"/>
      <c r="S29" s="790"/>
      <c r="T29" s="790"/>
      <c r="U29" s="790"/>
      <c r="V29" s="790"/>
      <c r="W29" s="790"/>
      <c r="X29" s="790"/>
      <c r="Y29" s="790"/>
      <c r="Z29" s="790"/>
      <c r="AA29" s="790"/>
      <c r="AB29" s="790"/>
      <c r="AC29" s="790"/>
      <c r="AD29" s="790"/>
      <c r="AE29" s="790"/>
      <c r="AF29" s="790"/>
      <c r="AG29" s="790"/>
      <c r="AH29" s="790"/>
      <c r="AI29" s="790"/>
      <c r="AJ29" s="790"/>
      <c r="AK29" s="790"/>
      <c r="AL29" s="790"/>
      <c r="AM29" s="790"/>
      <c r="AN29" s="790"/>
      <c r="AO29" s="790"/>
      <c r="AP29" s="790"/>
      <c r="AQ29" s="790"/>
      <c r="AR29" s="790"/>
      <c r="AS29" s="790"/>
      <c r="AT29" s="790"/>
      <c r="AU29" s="790"/>
      <c r="AV29" s="790"/>
      <c r="AW29" s="790"/>
      <c r="AX29" s="790"/>
      <c r="AY29" s="790"/>
      <c r="AZ29" s="790"/>
      <c r="BA29" s="790"/>
      <c r="BB29" s="790"/>
      <c r="BC29" s="790"/>
      <c r="BD29" s="790"/>
      <c r="BE29" s="790"/>
      <c r="BF29" s="790"/>
      <c r="BG29" s="790"/>
      <c r="BH29" s="790"/>
      <c r="BI29" s="790"/>
      <c r="BJ29" s="790"/>
      <c r="BK29" s="790"/>
      <c r="BL29" s="790"/>
      <c r="BM29" s="790"/>
      <c r="BN29" s="790"/>
      <c r="BO29" s="790"/>
      <c r="BP29" s="790"/>
      <c r="BQ29" s="790"/>
      <c r="BR29" s="790"/>
      <c r="BS29" s="790"/>
      <c r="BT29" s="790"/>
      <c r="BU29" s="790"/>
      <c r="BV29" s="790"/>
      <c r="BW29" s="790"/>
      <c r="BX29" s="790"/>
      <c r="BY29" s="790"/>
      <c r="BZ29" s="791"/>
      <c r="CB29" s="11"/>
      <c r="CC29" s="11"/>
      <c r="CD29" s="11"/>
      <c r="CE29" s="11"/>
      <c r="CF29" s="11"/>
      <c r="CG29" s="11"/>
      <c r="CH29" s="11"/>
      <c r="CI29" s="11"/>
    </row>
    <row r="30" spans="2:87" ht="18" hidden="1" customHeight="1">
      <c r="B30" s="1052" t="s">
        <v>34</v>
      </c>
      <c r="C30" s="1053"/>
      <c r="D30" s="1053"/>
      <c r="E30" s="1053"/>
      <c r="F30" s="1053"/>
      <c r="G30" s="1053"/>
      <c r="H30" s="1053"/>
      <c r="I30" s="1053"/>
      <c r="J30" s="1053"/>
      <c r="K30" s="1053"/>
      <c r="L30" s="19"/>
      <c r="M30" s="19"/>
      <c r="N30" s="19"/>
      <c r="O30" s="19"/>
      <c r="P30" s="19"/>
      <c r="Q30" s="19"/>
      <c r="R30" s="19"/>
      <c r="S30" s="19"/>
      <c r="T30" s="19"/>
      <c r="U30" s="19"/>
      <c r="V30" s="19"/>
      <c r="W30" s="19"/>
      <c r="X30" s="19"/>
      <c r="Y30" s="19"/>
      <c r="Z30" s="19"/>
      <c r="AA30" s="19"/>
      <c r="AB30" s="19"/>
      <c r="AC30" s="19"/>
      <c r="AD30" s="19"/>
      <c r="AE30" s="19"/>
      <c r="AF30" s="19"/>
      <c r="AG30" s="19"/>
      <c r="AH30" s="19"/>
      <c r="AI30" s="19"/>
      <c r="AJ30" s="19"/>
      <c r="AK30" s="19"/>
      <c r="AL30" s="19"/>
      <c r="AM30" s="19"/>
      <c r="AN30" s="19"/>
      <c r="AO30" s="19"/>
      <c r="AP30" s="19"/>
      <c r="AQ30" s="19"/>
      <c r="AR30" s="19"/>
      <c r="AS30" s="19"/>
      <c r="AT30" s="19"/>
      <c r="AU30" s="19"/>
      <c r="AV30" s="19"/>
      <c r="AW30" s="19"/>
      <c r="AX30" s="19"/>
      <c r="AY30" s="19"/>
      <c r="AZ30" s="19"/>
      <c r="BA30" s="19"/>
      <c r="BB30" s="19"/>
      <c r="BC30" s="19"/>
      <c r="BD30" s="20"/>
      <c r="BE30" s="20"/>
      <c r="BF30" s="20"/>
      <c r="BG30" s="20"/>
      <c r="BH30" s="20"/>
      <c r="BI30" s="21"/>
      <c r="BJ30" s="21"/>
      <c r="BK30" s="21"/>
      <c r="BL30" s="21"/>
      <c r="BM30" s="21"/>
      <c r="BN30" s="21"/>
      <c r="BO30" s="21"/>
      <c r="BP30" s="21"/>
      <c r="BQ30" s="21"/>
      <c r="BR30" s="19"/>
      <c r="BS30" s="21"/>
      <c r="BT30" s="21"/>
      <c r="BU30" s="21"/>
      <c r="BV30" s="21"/>
      <c r="BW30" s="21"/>
      <c r="BX30" s="21"/>
      <c r="BY30" s="21"/>
      <c r="BZ30" s="22"/>
      <c r="CB30" s="11"/>
      <c r="CC30" s="11"/>
      <c r="CD30" s="11"/>
      <c r="CE30" s="11"/>
      <c r="CF30" s="11"/>
      <c r="CG30" s="11"/>
      <c r="CH30" s="11"/>
      <c r="CI30" s="11"/>
    </row>
    <row r="31" spans="2:87" ht="18" hidden="1" customHeight="1">
      <c r="B31" s="23"/>
      <c r="C31" s="4"/>
      <c r="D31" s="4"/>
      <c r="E31" s="1045" t="str">
        <f>IF($Z$51="１年目","採択通知年月日","交付決定年月日")</f>
        <v>交付決定年月日</v>
      </c>
      <c r="F31" s="1045"/>
      <c r="G31" s="1045"/>
      <c r="H31" s="1045"/>
      <c r="I31" s="1045"/>
      <c r="J31" s="1045"/>
      <c r="K31" s="1045"/>
      <c r="L31" s="1045"/>
      <c r="M31" s="1045"/>
      <c r="N31" s="1045"/>
      <c r="O31" s="1045"/>
      <c r="P31" s="1045"/>
      <c r="Q31" s="1045"/>
      <c r="R31" s="1039"/>
      <c r="S31" s="1039"/>
      <c r="T31" s="1039"/>
      <c r="U31" s="1039"/>
      <c r="V31" s="1039"/>
      <c r="W31" s="1039"/>
      <c r="X31" s="1039"/>
      <c r="Y31" s="1039"/>
      <c r="Z31" s="1039"/>
      <c r="AA31" s="1039"/>
      <c r="AB31" s="1039"/>
      <c r="AC31" s="1039"/>
      <c r="AD31" s="1039"/>
      <c r="AE31" s="1039"/>
      <c r="AF31" s="1045" t="str">
        <f>IF($Z$51="２年目","ー","文書番号")</f>
        <v>文書番号</v>
      </c>
      <c r="AG31" s="1045"/>
      <c r="AH31" s="1045"/>
      <c r="AI31" s="1045"/>
      <c r="AJ31" s="1045"/>
      <c r="AK31" s="1045"/>
      <c r="AL31" s="1045"/>
      <c r="AM31" s="1045"/>
      <c r="AN31" s="1045"/>
      <c r="AO31" s="1045"/>
      <c r="AP31" s="1045"/>
      <c r="AQ31" s="1045"/>
      <c r="AR31" s="1045"/>
      <c r="AS31" s="734" t="str">
        <f>IF($Z$51="２年目","ー",$CL$5)</f>
        <v/>
      </c>
      <c r="AT31" s="734"/>
      <c r="AU31" s="734"/>
      <c r="AV31" s="734"/>
      <c r="AW31" s="734"/>
      <c r="AX31" s="734"/>
      <c r="AY31" s="734"/>
      <c r="AZ31" s="734"/>
      <c r="BA31" s="734"/>
      <c r="BB31" s="734"/>
      <c r="BC31" s="734"/>
      <c r="BD31" s="734"/>
      <c r="BE31" s="734"/>
      <c r="BF31" s="734"/>
      <c r="BG31" s="1049"/>
      <c r="BH31" s="1050"/>
      <c r="BI31" s="1050"/>
      <c r="BJ31" s="1050"/>
      <c r="BK31" s="1050"/>
      <c r="BL31" s="1050"/>
      <c r="BM31" s="1050"/>
      <c r="BN31" s="1050"/>
      <c r="BO31" s="1050"/>
      <c r="BP31" s="1050"/>
      <c r="BQ31" s="1050"/>
      <c r="BR31" s="1050"/>
      <c r="BS31" s="1050"/>
      <c r="BT31" s="1050"/>
      <c r="BU31" s="1050"/>
      <c r="BV31" s="1051"/>
      <c r="BW31" s="1044" t="str">
        <f>IF($Z$51="２年目","ー","号")</f>
        <v>号</v>
      </c>
      <c r="BX31" s="1044"/>
      <c r="BY31" s="1044"/>
      <c r="BZ31" s="24"/>
      <c r="CB31" s="11"/>
      <c r="CC31" s="11"/>
      <c r="CD31" s="11"/>
      <c r="CE31" s="11"/>
      <c r="CF31" s="11"/>
      <c r="CG31" s="11"/>
      <c r="CH31" s="11"/>
      <c r="CI31" s="11"/>
    </row>
    <row r="32" spans="2:87" ht="18" hidden="1" customHeight="1">
      <c r="B32" s="25"/>
      <c r="C32" s="14"/>
      <c r="D32" s="14"/>
      <c r="E32" s="1045" t="str">
        <f>IF($Z$51="１年目","基準額","補助基本額")</f>
        <v>補助基本額</v>
      </c>
      <c r="F32" s="1045"/>
      <c r="G32" s="1045"/>
      <c r="H32" s="1045"/>
      <c r="I32" s="1045"/>
      <c r="J32" s="1045"/>
      <c r="K32" s="1045"/>
      <c r="L32" s="1045"/>
      <c r="M32" s="1045"/>
      <c r="N32" s="1045"/>
      <c r="O32" s="1045"/>
      <c r="P32" s="1045"/>
      <c r="Q32" s="1045"/>
      <c r="R32" s="1046"/>
      <c r="S32" s="1046"/>
      <c r="T32" s="1046"/>
      <c r="U32" s="1046"/>
      <c r="V32" s="1046"/>
      <c r="W32" s="1046"/>
      <c r="X32" s="1046"/>
      <c r="Y32" s="1046"/>
      <c r="Z32" s="1046"/>
      <c r="AA32" s="1046"/>
      <c r="AB32" s="1046"/>
      <c r="AC32" s="1046"/>
      <c r="AD32" s="1046"/>
      <c r="AE32" s="1046"/>
      <c r="AF32" s="1045" t="str">
        <f>IF($Z$51="１年目","補助金所要額","補助金の額")</f>
        <v>補助金の額</v>
      </c>
      <c r="AG32" s="1045"/>
      <c r="AH32" s="1045"/>
      <c r="AI32" s="1045"/>
      <c r="AJ32" s="1045"/>
      <c r="AK32" s="1045"/>
      <c r="AL32" s="1045"/>
      <c r="AM32" s="1045"/>
      <c r="AN32" s="1045"/>
      <c r="AO32" s="1045"/>
      <c r="AP32" s="1045"/>
      <c r="AQ32" s="1045"/>
      <c r="AR32" s="1045"/>
      <c r="AS32" s="1046"/>
      <c r="AT32" s="1046"/>
      <c r="AU32" s="1046"/>
      <c r="AV32" s="1046"/>
      <c r="AW32" s="1046"/>
      <c r="AX32" s="1046"/>
      <c r="AY32" s="1046"/>
      <c r="AZ32" s="1046"/>
      <c r="BA32" s="1046"/>
      <c r="BB32" s="1046"/>
      <c r="BC32" s="1046"/>
      <c r="BD32" s="1046"/>
      <c r="BE32" s="1046"/>
      <c r="BF32" s="1046"/>
      <c r="BZ32" s="24"/>
      <c r="CB32" s="11"/>
      <c r="CC32" s="11"/>
      <c r="CD32" s="11"/>
      <c r="CE32" s="11"/>
      <c r="CF32" s="11"/>
      <c r="CG32" s="11"/>
      <c r="CH32" s="11"/>
      <c r="CI32" s="11"/>
    </row>
    <row r="33" spans="2:87" ht="18" hidden="1" customHeight="1">
      <c r="B33" s="1048" t="s">
        <v>35</v>
      </c>
      <c r="C33" s="619"/>
      <c r="D33" s="619"/>
      <c r="E33" s="619"/>
      <c r="F33" s="619"/>
      <c r="G33" s="619"/>
      <c r="H33" s="619"/>
      <c r="I33" s="619"/>
      <c r="J33" s="619"/>
      <c r="K33" s="619"/>
      <c r="L33" s="26"/>
      <c r="M33" s="26"/>
      <c r="N33" s="26"/>
      <c r="O33" s="26"/>
      <c r="P33" s="26"/>
      <c r="Q33" s="26"/>
      <c r="R33" s="26"/>
      <c r="S33" s="26"/>
      <c r="T33" s="26"/>
      <c r="U33" s="26"/>
      <c r="V33" s="27"/>
      <c r="W33" s="27"/>
      <c r="X33" s="27"/>
      <c r="Y33" s="27"/>
      <c r="Z33" s="27"/>
      <c r="AA33" s="27"/>
      <c r="AB33" s="27"/>
      <c r="AC33" s="27"/>
      <c r="AD33" s="27"/>
      <c r="AE33" s="27"/>
      <c r="AF33" s="27"/>
      <c r="AG33" s="27"/>
      <c r="AH33" s="27"/>
      <c r="AI33" s="27"/>
      <c r="AJ33" s="27"/>
      <c r="AK33" s="27"/>
      <c r="AL33" s="27"/>
      <c r="AM33" s="27"/>
      <c r="AN33" s="27"/>
      <c r="AO33" s="27"/>
      <c r="AP33" s="27"/>
      <c r="AQ33" s="27"/>
      <c r="AR33" s="28"/>
      <c r="AS33" s="28"/>
      <c r="AT33" s="28"/>
      <c r="AU33" s="28"/>
      <c r="AV33" s="28"/>
      <c r="AW33" s="28"/>
      <c r="AX33" s="28"/>
      <c r="AY33" s="28"/>
      <c r="AZ33" s="28"/>
      <c r="BA33" s="28"/>
      <c r="BB33" s="28"/>
      <c r="BC33" s="29"/>
      <c r="BD33" s="29"/>
      <c r="BE33" s="29"/>
      <c r="BF33" s="29"/>
      <c r="BG33" s="29"/>
      <c r="BH33" s="29"/>
      <c r="BI33" s="29"/>
      <c r="BJ33" s="29"/>
      <c r="BK33" s="29"/>
      <c r="BL33" s="29"/>
      <c r="BM33" s="29"/>
      <c r="BN33" s="29"/>
      <c r="BO33" s="29"/>
      <c r="BP33" s="29"/>
      <c r="BQ33" s="29"/>
      <c r="BR33" s="29"/>
      <c r="BS33" s="29"/>
      <c r="BT33" s="29"/>
      <c r="BU33" s="29"/>
      <c r="BV33" s="29"/>
      <c r="BW33" s="29"/>
      <c r="BX33" s="29"/>
      <c r="BY33" s="29"/>
      <c r="BZ33" s="30"/>
    </row>
    <row r="34" spans="2:87" ht="18" hidden="1" customHeight="1">
      <c r="B34" s="31"/>
      <c r="C34" s="26"/>
      <c r="D34" s="26"/>
      <c r="E34" s="1045" t="s">
        <v>36</v>
      </c>
      <c r="F34" s="1045"/>
      <c r="G34" s="1045"/>
      <c r="H34" s="1045"/>
      <c r="I34" s="1045"/>
      <c r="J34" s="1045"/>
      <c r="K34" s="1045"/>
      <c r="L34" s="1045"/>
      <c r="M34" s="1045"/>
      <c r="N34" s="1045"/>
      <c r="O34" s="1045"/>
      <c r="P34" s="1045"/>
      <c r="Q34" s="1045"/>
      <c r="R34" s="1039"/>
      <c r="S34" s="1039"/>
      <c r="T34" s="1039"/>
      <c r="U34" s="1039"/>
      <c r="V34" s="1039"/>
      <c r="W34" s="1039"/>
      <c r="X34" s="1039"/>
      <c r="Y34" s="1039"/>
      <c r="Z34" s="1039"/>
      <c r="AA34" s="1039"/>
      <c r="AB34" s="1039"/>
      <c r="AC34" s="1039"/>
      <c r="AD34" s="1039"/>
      <c r="AE34" s="1039"/>
      <c r="AF34" s="1045" t="s">
        <v>37</v>
      </c>
      <c r="AG34" s="1045"/>
      <c r="AH34" s="1045"/>
      <c r="AI34" s="1045"/>
      <c r="AJ34" s="1045"/>
      <c r="AK34" s="1045"/>
      <c r="AL34" s="1045"/>
      <c r="AM34" s="1045"/>
      <c r="AN34" s="1045"/>
      <c r="AO34" s="1045"/>
      <c r="AP34" s="1045"/>
      <c r="AQ34" s="1045"/>
      <c r="AR34" s="1045"/>
      <c r="AS34" s="734" t="s">
        <v>38</v>
      </c>
      <c r="AT34" s="734"/>
      <c r="AU34" s="734"/>
      <c r="AV34" s="734"/>
      <c r="AW34" s="734"/>
      <c r="AX34" s="734"/>
      <c r="AY34" s="734"/>
      <c r="AZ34" s="734"/>
      <c r="BA34" s="734"/>
      <c r="BB34" s="734"/>
      <c r="BC34" s="734"/>
      <c r="BD34" s="734"/>
      <c r="BE34" s="734"/>
      <c r="BF34" s="734"/>
      <c r="BG34" s="1049"/>
      <c r="BH34" s="1050"/>
      <c r="BI34" s="1050"/>
      <c r="BJ34" s="1050"/>
      <c r="BK34" s="1050"/>
      <c r="BL34" s="1050"/>
      <c r="BM34" s="1050"/>
      <c r="BN34" s="1050"/>
      <c r="BO34" s="1050"/>
      <c r="BP34" s="1050"/>
      <c r="BQ34" s="1050"/>
      <c r="BR34" s="1050"/>
      <c r="BS34" s="1050"/>
      <c r="BT34" s="1050"/>
      <c r="BU34" s="1050"/>
      <c r="BV34" s="1051"/>
      <c r="BW34" s="1044" t="s">
        <v>39</v>
      </c>
      <c r="BX34" s="1044"/>
      <c r="BY34" s="1044"/>
      <c r="BZ34" s="30"/>
    </row>
    <row r="35" spans="2:87" ht="18" hidden="1" customHeight="1">
      <c r="B35" s="32"/>
      <c r="C35" s="33"/>
      <c r="D35" s="33"/>
      <c r="E35" s="1045" t="s">
        <v>40</v>
      </c>
      <c r="F35" s="1045"/>
      <c r="G35" s="1045"/>
      <c r="H35" s="1045"/>
      <c r="I35" s="1045"/>
      <c r="J35" s="1045"/>
      <c r="K35" s="1045"/>
      <c r="L35" s="1045"/>
      <c r="M35" s="1045"/>
      <c r="N35" s="1045"/>
      <c r="O35" s="1045"/>
      <c r="P35" s="1045"/>
      <c r="Q35" s="1045"/>
      <c r="R35" s="1046"/>
      <c r="S35" s="1046"/>
      <c r="T35" s="1046"/>
      <c r="U35" s="1046"/>
      <c r="V35" s="1046"/>
      <c r="W35" s="1046"/>
      <c r="X35" s="1046"/>
      <c r="Y35" s="1046"/>
      <c r="Z35" s="1046"/>
      <c r="AA35" s="1046"/>
      <c r="AB35" s="1046"/>
      <c r="AC35" s="1046"/>
      <c r="AD35" s="1046"/>
      <c r="AE35" s="1046"/>
      <c r="AF35" s="1045" t="s">
        <v>41</v>
      </c>
      <c r="AG35" s="1045"/>
      <c r="AH35" s="1045"/>
      <c r="AI35" s="1045"/>
      <c r="AJ35" s="1045"/>
      <c r="AK35" s="1045"/>
      <c r="AL35" s="1045"/>
      <c r="AM35" s="1045"/>
      <c r="AN35" s="1045"/>
      <c r="AO35" s="1045"/>
      <c r="AP35" s="1045"/>
      <c r="AQ35" s="1045"/>
      <c r="AR35" s="1045"/>
      <c r="AS35" s="1046"/>
      <c r="AT35" s="1046"/>
      <c r="AU35" s="1046"/>
      <c r="AV35" s="1046"/>
      <c r="AW35" s="1046"/>
      <c r="AX35" s="1046"/>
      <c r="AY35" s="1046"/>
      <c r="AZ35" s="1046"/>
      <c r="BA35" s="1046"/>
      <c r="BB35" s="1046"/>
      <c r="BC35" s="1046"/>
      <c r="BD35" s="1046"/>
      <c r="BE35" s="1046"/>
      <c r="BF35" s="1046"/>
      <c r="BZ35" s="34"/>
    </row>
    <row r="36" spans="2:87" ht="18" hidden="1" customHeight="1">
      <c r="B36" s="31"/>
      <c r="C36" s="26"/>
      <c r="D36" s="26"/>
      <c r="E36" s="1038" t="str">
        <f>IF($Z$51="１年目","ー","事業開始年月日")</f>
        <v>事業開始年月日</v>
      </c>
      <c r="F36" s="1038"/>
      <c r="G36" s="1038"/>
      <c r="H36" s="1038"/>
      <c r="I36" s="1038"/>
      <c r="J36" s="1038"/>
      <c r="K36" s="1038"/>
      <c r="L36" s="1038"/>
      <c r="M36" s="1038"/>
      <c r="N36" s="1038"/>
      <c r="O36" s="1038"/>
      <c r="P36" s="1038"/>
      <c r="Q36" s="1038"/>
      <c r="R36" s="1054"/>
      <c r="S36" s="1054"/>
      <c r="T36" s="1054"/>
      <c r="U36" s="1054"/>
      <c r="V36" s="1054"/>
      <c r="W36" s="1054"/>
      <c r="X36" s="1054"/>
      <c r="Y36" s="1054"/>
      <c r="Z36" s="1054"/>
      <c r="AA36" s="1054"/>
      <c r="AB36" s="1054"/>
      <c r="AC36" s="1054"/>
      <c r="AD36" s="1054"/>
      <c r="AE36" s="1054"/>
      <c r="AF36" s="35"/>
      <c r="AG36" s="35"/>
      <c r="AH36" s="35"/>
      <c r="AI36" s="35"/>
      <c r="AJ36" s="35"/>
      <c r="AK36" s="35"/>
      <c r="AL36" s="35"/>
      <c r="AM36" s="35"/>
      <c r="AN36" s="35"/>
      <c r="AO36" s="35"/>
      <c r="AP36" s="35"/>
      <c r="AQ36" s="35"/>
      <c r="AR36" s="35"/>
      <c r="AS36" s="14"/>
      <c r="AT36" s="14"/>
      <c r="AU36" s="14"/>
      <c r="AV36" s="14"/>
      <c r="AW36" s="14"/>
      <c r="AX36" s="14"/>
      <c r="AY36" s="14"/>
      <c r="AZ36" s="14"/>
      <c r="BA36" s="14"/>
      <c r="BB36" s="14"/>
      <c r="BC36" s="14"/>
      <c r="BD36" s="14"/>
      <c r="BE36" s="36"/>
      <c r="BF36" s="36"/>
      <c r="BG36" s="36"/>
      <c r="BH36" s="36"/>
      <c r="BI36" s="36"/>
      <c r="BJ36" s="36"/>
      <c r="BK36" s="36"/>
      <c r="BL36" s="36"/>
      <c r="BM36" s="36"/>
      <c r="BN36" s="36"/>
      <c r="BO36" s="36"/>
      <c r="BP36" s="36"/>
      <c r="BQ36" s="36"/>
      <c r="BR36" s="36"/>
      <c r="BS36" s="36"/>
      <c r="BT36" s="36"/>
      <c r="BU36" s="36"/>
      <c r="BV36" s="36"/>
      <c r="BW36" s="37"/>
      <c r="BX36" s="37"/>
      <c r="BY36" s="37"/>
      <c r="BZ36" s="30"/>
    </row>
    <row r="37" spans="2:87" ht="18" hidden="1" customHeight="1">
      <c r="B37" s="31"/>
      <c r="C37" s="26"/>
      <c r="D37" s="26"/>
      <c r="E37" s="38"/>
      <c r="F37" s="38"/>
      <c r="G37" s="38"/>
      <c r="H37" s="38"/>
      <c r="I37" s="38"/>
      <c r="J37" s="38"/>
      <c r="K37" s="38"/>
      <c r="L37" s="38"/>
      <c r="M37" s="38"/>
      <c r="N37" s="38"/>
      <c r="O37" s="38"/>
      <c r="P37" s="38"/>
      <c r="Q37" s="38"/>
      <c r="R37" s="39"/>
      <c r="S37" s="39"/>
      <c r="T37" s="39"/>
      <c r="U37" s="39"/>
      <c r="V37" s="39"/>
      <c r="W37" s="39"/>
      <c r="X37" s="39"/>
      <c r="Y37" s="39"/>
      <c r="Z37" s="39"/>
      <c r="AA37" s="39"/>
      <c r="AB37" s="39"/>
      <c r="AC37" s="39"/>
      <c r="AD37" s="39"/>
      <c r="AE37" s="39"/>
      <c r="AF37" s="35"/>
      <c r="AG37" s="35"/>
      <c r="AH37" s="35"/>
      <c r="AI37" s="35"/>
      <c r="AJ37" s="35"/>
      <c r="AK37" s="35"/>
      <c r="AL37" s="35"/>
      <c r="AM37" s="35"/>
      <c r="AN37" s="35"/>
      <c r="AO37" s="35"/>
      <c r="AP37" s="35"/>
      <c r="AQ37" s="35"/>
      <c r="AR37" s="35"/>
      <c r="AS37" s="14"/>
      <c r="AT37" s="14"/>
      <c r="AU37" s="14"/>
      <c r="AV37" s="14"/>
      <c r="AW37" s="14"/>
      <c r="AX37" s="14"/>
      <c r="AY37" s="14"/>
      <c r="AZ37" s="14"/>
      <c r="BA37" s="14"/>
      <c r="BB37" s="14"/>
      <c r="BC37" s="14"/>
      <c r="BD37" s="14"/>
      <c r="BE37" s="36"/>
      <c r="BF37" s="36"/>
      <c r="BG37" s="36"/>
      <c r="BH37" s="36"/>
      <c r="BI37" s="36"/>
      <c r="BJ37" s="36"/>
      <c r="BK37" s="36"/>
      <c r="BL37" s="36"/>
      <c r="BM37" s="36"/>
      <c r="BN37" s="36"/>
      <c r="BO37" s="36"/>
      <c r="BP37" s="36"/>
      <c r="BQ37" s="36"/>
      <c r="BR37" s="36"/>
      <c r="BS37" s="36"/>
      <c r="BT37" s="36"/>
      <c r="BU37" s="36"/>
      <c r="BV37" s="36"/>
      <c r="BW37" s="37"/>
      <c r="BX37" s="37"/>
      <c r="BY37" s="37"/>
      <c r="BZ37" s="30"/>
    </row>
    <row r="38" spans="2:87" ht="15" hidden="1" customHeight="1">
      <c r="B38" s="40"/>
      <c r="C38" s="41"/>
      <c r="D38" s="41"/>
      <c r="E38" s="42"/>
      <c r="F38" s="42"/>
      <c r="G38" s="42"/>
      <c r="H38" s="42"/>
      <c r="I38" s="42"/>
      <c r="J38" s="42"/>
      <c r="K38" s="42"/>
      <c r="L38" s="42"/>
      <c r="M38" s="42"/>
      <c r="N38" s="42"/>
      <c r="O38" s="42"/>
      <c r="P38" s="42"/>
      <c r="Q38" s="42"/>
      <c r="R38" s="42"/>
      <c r="S38" s="42"/>
      <c r="T38" s="42"/>
      <c r="U38" s="42"/>
      <c r="V38" s="43"/>
      <c r="W38" s="43"/>
      <c r="X38" s="43"/>
      <c r="Y38" s="43"/>
      <c r="Z38" s="43"/>
      <c r="AA38" s="43"/>
      <c r="AB38" s="43"/>
      <c r="AC38" s="43"/>
      <c r="AD38" s="43"/>
      <c r="AE38" s="43"/>
      <c r="AF38" s="43"/>
      <c r="AG38" s="43"/>
      <c r="AH38" s="18"/>
      <c r="AI38" s="18"/>
      <c r="AJ38" s="18"/>
      <c r="AK38" s="44"/>
      <c r="AL38" s="44"/>
      <c r="AM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4"/>
      <c r="BL38" s="44"/>
      <c r="BM38" s="44"/>
      <c r="BN38" s="44"/>
      <c r="BO38" s="44"/>
      <c r="BP38" s="44"/>
      <c r="BQ38" s="44"/>
      <c r="BR38" s="44"/>
      <c r="BS38" s="44"/>
      <c r="BT38" s="44"/>
      <c r="BU38" s="44"/>
      <c r="BV38" s="44"/>
      <c r="BW38" s="44"/>
      <c r="BX38" s="44"/>
      <c r="BY38" s="41"/>
      <c r="BZ38" s="45"/>
    </row>
    <row r="39" spans="2:87" ht="19.5" hidden="1" customHeight="1">
      <c r="B39" s="789" t="s">
        <v>42</v>
      </c>
      <c r="C39" s="790"/>
      <c r="D39" s="790"/>
      <c r="E39" s="790"/>
      <c r="F39" s="790"/>
      <c r="G39" s="790"/>
      <c r="H39" s="790"/>
      <c r="I39" s="790"/>
      <c r="J39" s="790"/>
      <c r="K39" s="790"/>
      <c r="L39" s="790"/>
      <c r="M39" s="790"/>
      <c r="N39" s="790"/>
      <c r="O39" s="790"/>
      <c r="P39" s="790"/>
      <c r="Q39" s="790"/>
      <c r="R39" s="790"/>
      <c r="S39" s="790"/>
      <c r="T39" s="790"/>
      <c r="U39" s="790"/>
      <c r="V39" s="790"/>
      <c r="W39" s="790"/>
      <c r="X39" s="790"/>
      <c r="Y39" s="790"/>
      <c r="Z39" s="790"/>
      <c r="AA39" s="790"/>
      <c r="AB39" s="790"/>
      <c r="AC39" s="790"/>
      <c r="AD39" s="790"/>
      <c r="AE39" s="790"/>
      <c r="AF39" s="790"/>
      <c r="AG39" s="790"/>
      <c r="AH39" s="790"/>
      <c r="AI39" s="790"/>
      <c r="AJ39" s="790"/>
      <c r="AK39" s="790"/>
      <c r="AL39" s="790"/>
      <c r="AM39" s="790"/>
      <c r="AN39" s="790"/>
      <c r="AO39" s="790"/>
      <c r="AP39" s="790"/>
      <c r="AQ39" s="790"/>
      <c r="AR39" s="790"/>
      <c r="AS39" s="790"/>
      <c r="AT39" s="790"/>
      <c r="AU39" s="790"/>
      <c r="AV39" s="790"/>
      <c r="AW39" s="790"/>
      <c r="AX39" s="790"/>
      <c r="AY39" s="790"/>
      <c r="AZ39" s="790"/>
      <c r="BA39" s="790"/>
      <c r="BB39" s="790"/>
      <c r="BC39" s="790"/>
      <c r="BD39" s="790"/>
      <c r="BE39" s="790"/>
      <c r="BF39" s="790"/>
      <c r="BG39" s="790"/>
      <c r="BH39" s="790"/>
      <c r="BI39" s="790"/>
      <c r="BJ39" s="790"/>
      <c r="BK39" s="790"/>
      <c r="BL39" s="790"/>
      <c r="BM39" s="790"/>
      <c r="BN39" s="790"/>
      <c r="BO39" s="790"/>
      <c r="BP39" s="790"/>
      <c r="BQ39" s="790"/>
      <c r="BR39" s="790"/>
      <c r="BS39" s="790"/>
      <c r="BT39" s="790"/>
      <c r="BU39" s="790"/>
      <c r="BV39" s="790"/>
      <c r="BW39" s="790"/>
      <c r="BX39" s="790"/>
      <c r="BY39" s="790"/>
      <c r="BZ39" s="791"/>
      <c r="CB39" s="11"/>
      <c r="CC39" s="11"/>
      <c r="CD39" s="11"/>
      <c r="CE39" s="11"/>
      <c r="CF39" s="11"/>
      <c r="CG39" s="11"/>
      <c r="CH39" s="11"/>
      <c r="CI39" s="11"/>
    </row>
    <row r="40" spans="2:87" ht="18" hidden="1" customHeight="1">
      <c r="B40" s="1052" t="s">
        <v>34</v>
      </c>
      <c r="C40" s="1053"/>
      <c r="D40" s="1053"/>
      <c r="E40" s="1053"/>
      <c r="F40" s="1053"/>
      <c r="G40" s="1053"/>
      <c r="H40" s="1053"/>
      <c r="I40" s="1053"/>
      <c r="J40" s="1053"/>
      <c r="K40" s="1053"/>
      <c r="L40" s="19"/>
      <c r="M40" s="19"/>
      <c r="N40" s="19"/>
      <c r="O40" s="19"/>
      <c r="P40" s="19"/>
      <c r="Q40" s="19"/>
      <c r="R40" s="19"/>
      <c r="S40" s="19"/>
      <c r="T40" s="19"/>
      <c r="U40" s="19"/>
      <c r="V40" s="19"/>
      <c r="W40" s="19"/>
      <c r="X40" s="19"/>
      <c r="Y40" s="19"/>
      <c r="Z40" s="19"/>
      <c r="AA40" s="19"/>
      <c r="AB40" s="19"/>
      <c r="AC40" s="19"/>
      <c r="AD40" s="19"/>
      <c r="AE40" s="19"/>
      <c r="AF40" s="19"/>
      <c r="AG40" s="19"/>
      <c r="AH40" s="19"/>
      <c r="AI40" s="19"/>
      <c r="AJ40" s="19"/>
      <c r="AK40" s="19"/>
      <c r="AL40" s="19"/>
      <c r="AM40" s="19"/>
      <c r="AN40" s="19"/>
      <c r="AO40" s="19"/>
      <c r="AP40" s="19"/>
      <c r="AQ40" s="19"/>
      <c r="AR40" s="19"/>
      <c r="AS40" s="19"/>
      <c r="AT40" s="19"/>
      <c r="AU40" s="19"/>
      <c r="AV40" s="19"/>
      <c r="AW40" s="19"/>
      <c r="AX40" s="19"/>
      <c r="AY40" s="19"/>
      <c r="AZ40" s="19"/>
      <c r="BA40" s="19"/>
      <c r="BB40" s="19"/>
      <c r="BC40" s="19"/>
      <c r="BD40" s="20"/>
      <c r="BE40" s="20"/>
      <c r="BF40" s="20"/>
      <c r="BG40" s="20"/>
      <c r="BH40" s="20"/>
      <c r="BI40" s="21"/>
      <c r="BJ40" s="21"/>
      <c r="BK40" s="21"/>
      <c r="BL40" s="21"/>
      <c r="BM40" s="21"/>
      <c r="BN40" s="21"/>
      <c r="BO40" s="21"/>
      <c r="BP40" s="21"/>
      <c r="BQ40" s="21"/>
      <c r="BR40" s="19"/>
      <c r="BS40" s="21"/>
      <c r="BT40" s="21"/>
      <c r="BU40" s="21"/>
      <c r="BV40" s="21"/>
      <c r="BW40" s="21"/>
      <c r="BX40" s="21"/>
      <c r="BY40" s="21"/>
      <c r="BZ40" s="22"/>
      <c r="CB40" s="11"/>
      <c r="CC40" s="11"/>
      <c r="CD40" s="11"/>
      <c r="CE40" s="11"/>
      <c r="CF40" s="11"/>
      <c r="CG40" s="11"/>
      <c r="CH40" s="11"/>
      <c r="CI40" s="11"/>
    </row>
    <row r="41" spans="2:87" ht="18" hidden="1" customHeight="1">
      <c r="B41" s="23"/>
      <c r="C41" s="4"/>
      <c r="D41" s="4"/>
      <c r="E41" s="1045" t="s">
        <v>43</v>
      </c>
      <c r="F41" s="1045"/>
      <c r="G41" s="1045"/>
      <c r="H41" s="1045"/>
      <c r="I41" s="1045"/>
      <c r="J41" s="1045"/>
      <c r="K41" s="1045"/>
      <c r="L41" s="1045"/>
      <c r="M41" s="1045"/>
      <c r="N41" s="1045"/>
      <c r="O41" s="1045"/>
      <c r="P41" s="1045"/>
      <c r="Q41" s="1045"/>
      <c r="R41" s="1039"/>
      <c r="S41" s="1039"/>
      <c r="T41" s="1039"/>
      <c r="U41" s="1039"/>
      <c r="V41" s="1039"/>
      <c r="W41" s="1039"/>
      <c r="X41" s="1039"/>
      <c r="Y41" s="1039"/>
      <c r="Z41" s="1039"/>
      <c r="AA41" s="1039"/>
      <c r="AB41" s="1039"/>
      <c r="AC41" s="1039"/>
      <c r="AD41" s="1039"/>
      <c r="AE41" s="1039"/>
      <c r="AF41" s="1045" t="str">
        <f>IF($Z$51="２年目","ー","文書番号")</f>
        <v>文書番号</v>
      </c>
      <c r="AG41" s="1045"/>
      <c r="AH41" s="1045"/>
      <c r="AI41" s="1045"/>
      <c r="AJ41" s="1045"/>
      <c r="AK41" s="1045"/>
      <c r="AL41" s="1045"/>
      <c r="AM41" s="1045"/>
      <c r="AN41" s="1045"/>
      <c r="AO41" s="1045"/>
      <c r="AP41" s="1045"/>
      <c r="AQ41" s="1045"/>
      <c r="AR41" s="1045"/>
      <c r="AS41" s="734" t="str">
        <f>IF($Z$51="２年目","ー",$CL$5)</f>
        <v/>
      </c>
      <c r="AT41" s="734"/>
      <c r="AU41" s="734"/>
      <c r="AV41" s="734"/>
      <c r="AW41" s="734"/>
      <c r="AX41" s="734"/>
      <c r="AY41" s="734"/>
      <c r="AZ41" s="734"/>
      <c r="BA41" s="734"/>
      <c r="BB41" s="734"/>
      <c r="BC41" s="734"/>
      <c r="BD41" s="734"/>
      <c r="BE41" s="734"/>
      <c r="BF41" s="734"/>
      <c r="BG41" s="1049"/>
      <c r="BH41" s="1050"/>
      <c r="BI41" s="1050"/>
      <c r="BJ41" s="1050"/>
      <c r="BK41" s="1050"/>
      <c r="BL41" s="1050"/>
      <c r="BM41" s="1050"/>
      <c r="BN41" s="1050"/>
      <c r="BO41" s="1050"/>
      <c r="BP41" s="1050"/>
      <c r="BQ41" s="1050"/>
      <c r="BR41" s="1050"/>
      <c r="BS41" s="1050"/>
      <c r="BT41" s="1050"/>
      <c r="BU41" s="1050"/>
      <c r="BV41" s="1051"/>
      <c r="BW41" s="1044" t="str">
        <f>IF($Z$51="２年目","ー","号")</f>
        <v>号</v>
      </c>
      <c r="BX41" s="1044"/>
      <c r="BY41" s="1044"/>
      <c r="BZ41" s="24"/>
      <c r="CB41" s="11"/>
      <c r="CC41" s="11"/>
      <c r="CD41" s="11"/>
      <c r="CE41" s="11"/>
      <c r="CF41" s="11"/>
      <c r="CG41" s="11"/>
      <c r="CH41" s="11"/>
      <c r="CI41" s="11"/>
    </row>
    <row r="42" spans="2:87" ht="18" hidden="1" customHeight="1">
      <c r="B42" s="25"/>
      <c r="C42" s="14"/>
      <c r="D42" s="14"/>
      <c r="E42" s="1045" t="s">
        <v>44</v>
      </c>
      <c r="F42" s="1045"/>
      <c r="G42" s="1045"/>
      <c r="H42" s="1045"/>
      <c r="I42" s="1045"/>
      <c r="J42" s="1045"/>
      <c r="K42" s="1045"/>
      <c r="L42" s="1045"/>
      <c r="M42" s="1045"/>
      <c r="N42" s="1045"/>
      <c r="O42" s="1045"/>
      <c r="P42" s="1045"/>
      <c r="Q42" s="1045"/>
      <c r="R42" s="1046"/>
      <c r="S42" s="1046"/>
      <c r="T42" s="1046"/>
      <c r="U42" s="1046"/>
      <c r="V42" s="1046"/>
      <c r="W42" s="1046"/>
      <c r="X42" s="1046"/>
      <c r="Y42" s="1046"/>
      <c r="Z42" s="1046"/>
      <c r="AA42" s="1046"/>
      <c r="AB42" s="1046"/>
      <c r="AC42" s="1046"/>
      <c r="AD42" s="1046"/>
      <c r="AE42" s="1046"/>
      <c r="AF42" s="1045" t="s">
        <v>45</v>
      </c>
      <c r="AG42" s="1045"/>
      <c r="AH42" s="1045"/>
      <c r="AI42" s="1045"/>
      <c r="AJ42" s="1045"/>
      <c r="AK42" s="1045"/>
      <c r="AL42" s="1045"/>
      <c r="AM42" s="1045"/>
      <c r="AN42" s="1045"/>
      <c r="AO42" s="1045"/>
      <c r="AP42" s="1045"/>
      <c r="AQ42" s="1045"/>
      <c r="AR42" s="1045"/>
      <c r="AS42" s="1046"/>
      <c r="AT42" s="1046"/>
      <c r="AU42" s="1046"/>
      <c r="AV42" s="1046"/>
      <c r="AW42" s="1046"/>
      <c r="AX42" s="1046"/>
      <c r="AY42" s="1046"/>
      <c r="AZ42" s="1046"/>
      <c r="BA42" s="1046"/>
      <c r="BB42" s="1046"/>
      <c r="BC42" s="1046"/>
      <c r="BD42" s="1046"/>
      <c r="BE42" s="1046"/>
      <c r="BF42" s="1046"/>
      <c r="BG42" s="743" t="s">
        <v>46</v>
      </c>
      <c r="BH42" s="743"/>
      <c r="BI42" s="743"/>
      <c r="BJ42" s="743"/>
      <c r="BK42" s="743"/>
      <c r="BL42" s="743"/>
      <c r="BM42" s="743"/>
      <c r="BN42" s="743"/>
      <c r="BO42" s="1047">
        <v>0</v>
      </c>
      <c r="BP42" s="1047"/>
      <c r="BQ42" s="1047"/>
      <c r="BR42" s="1047"/>
      <c r="BS42" s="1047"/>
      <c r="BT42" s="1047"/>
      <c r="BU42" s="1047"/>
      <c r="BV42" s="1047"/>
      <c r="BW42" s="1047"/>
      <c r="BX42" s="1047"/>
      <c r="BY42" s="1047"/>
      <c r="BZ42" s="24"/>
      <c r="CB42" s="11"/>
      <c r="CC42" s="11"/>
      <c r="CD42" s="11"/>
      <c r="CE42" s="11"/>
      <c r="CF42" s="11"/>
      <c r="CG42" s="11"/>
      <c r="CH42" s="11"/>
      <c r="CI42" s="11"/>
    </row>
    <row r="43" spans="2:87" ht="18" hidden="1" customHeight="1">
      <c r="B43" s="1048" t="s">
        <v>35</v>
      </c>
      <c r="C43" s="619"/>
      <c r="D43" s="619"/>
      <c r="E43" s="619"/>
      <c r="F43" s="619"/>
      <c r="G43" s="619"/>
      <c r="H43" s="619"/>
      <c r="I43" s="619"/>
      <c r="J43" s="619"/>
      <c r="K43" s="619"/>
      <c r="L43" s="26"/>
      <c r="M43" s="26"/>
      <c r="N43" s="26"/>
      <c r="O43" s="26"/>
      <c r="P43" s="26"/>
      <c r="Q43" s="26"/>
      <c r="R43" s="26"/>
      <c r="S43" s="26"/>
      <c r="T43" s="26"/>
      <c r="U43" s="26"/>
      <c r="V43" s="27"/>
      <c r="W43" s="27"/>
      <c r="X43" s="27"/>
      <c r="Y43" s="27"/>
      <c r="Z43" s="27"/>
      <c r="AA43" s="27"/>
      <c r="AB43" s="27"/>
      <c r="AC43" s="27"/>
      <c r="AD43" s="27"/>
      <c r="AE43" s="27"/>
      <c r="AF43" s="27"/>
      <c r="AG43" s="27"/>
      <c r="AH43" s="27"/>
      <c r="AI43" s="27"/>
      <c r="AJ43" s="27"/>
      <c r="AK43" s="27"/>
      <c r="AL43" s="27"/>
      <c r="AM43" s="27"/>
      <c r="AN43" s="27"/>
      <c r="AO43" s="27"/>
      <c r="AP43" s="27"/>
      <c r="AQ43" s="27"/>
      <c r="AR43" s="28"/>
      <c r="AS43" s="28"/>
      <c r="AT43" s="28"/>
      <c r="AU43" s="28"/>
      <c r="AV43" s="28"/>
      <c r="AW43" s="28"/>
      <c r="AX43" s="28"/>
      <c r="AY43" s="28"/>
      <c r="AZ43" s="28"/>
      <c r="BA43" s="28"/>
      <c r="BB43" s="28"/>
      <c r="BC43" s="29"/>
      <c r="BD43" s="29"/>
      <c r="BE43" s="29"/>
      <c r="BF43" s="29"/>
      <c r="BG43" s="29"/>
      <c r="BH43" s="29"/>
      <c r="BI43" s="29"/>
      <c r="BJ43" s="29"/>
      <c r="BK43" s="29"/>
      <c r="BL43" s="29"/>
      <c r="BM43" s="29"/>
      <c r="BN43" s="29"/>
      <c r="BO43" s="29"/>
      <c r="BP43" s="29"/>
      <c r="BQ43" s="29"/>
      <c r="BR43" s="29"/>
      <c r="BS43" s="29"/>
      <c r="BT43" s="29"/>
      <c r="BU43" s="29"/>
      <c r="BV43" s="29"/>
      <c r="BW43" s="29"/>
      <c r="BX43" s="29"/>
      <c r="BY43" s="29"/>
      <c r="BZ43" s="30"/>
    </row>
    <row r="44" spans="2:87" ht="18" hidden="1" customHeight="1">
      <c r="B44" s="31"/>
      <c r="C44" s="26"/>
      <c r="D44" s="26"/>
      <c r="E44" s="1045" t="str">
        <f>IF($Z$51="１年目","採択通知年月日","交付決定年月日")</f>
        <v>交付決定年月日</v>
      </c>
      <c r="F44" s="1045"/>
      <c r="G44" s="1045"/>
      <c r="H44" s="1045"/>
      <c r="I44" s="1045"/>
      <c r="J44" s="1045"/>
      <c r="K44" s="1045"/>
      <c r="L44" s="1045"/>
      <c r="M44" s="1045"/>
      <c r="N44" s="1045"/>
      <c r="O44" s="1045"/>
      <c r="P44" s="1045"/>
      <c r="Q44" s="1045"/>
      <c r="R44" s="1039"/>
      <c r="S44" s="1039"/>
      <c r="T44" s="1039"/>
      <c r="U44" s="1039"/>
      <c r="V44" s="1039"/>
      <c r="W44" s="1039"/>
      <c r="X44" s="1039"/>
      <c r="Y44" s="1039"/>
      <c r="Z44" s="1039"/>
      <c r="AA44" s="1039"/>
      <c r="AB44" s="1039"/>
      <c r="AC44" s="1039"/>
      <c r="AD44" s="1039"/>
      <c r="AE44" s="1039"/>
      <c r="AF44" s="1045" t="s">
        <v>47</v>
      </c>
      <c r="AG44" s="1045"/>
      <c r="AH44" s="1045"/>
      <c r="AI44" s="1045"/>
      <c r="AJ44" s="1045"/>
      <c r="AK44" s="1045"/>
      <c r="AL44" s="1045"/>
      <c r="AM44" s="1045"/>
      <c r="AN44" s="1045"/>
      <c r="AO44" s="1045"/>
      <c r="AP44" s="1045"/>
      <c r="AQ44" s="1045"/>
      <c r="AR44" s="1045"/>
      <c r="AS44" s="734" t="str">
        <f>$CL$5</f>
        <v/>
      </c>
      <c r="AT44" s="734"/>
      <c r="AU44" s="734"/>
      <c r="AV44" s="734"/>
      <c r="AW44" s="734"/>
      <c r="AX44" s="734"/>
      <c r="AY44" s="734"/>
      <c r="AZ44" s="734"/>
      <c r="BA44" s="734"/>
      <c r="BB44" s="734"/>
      <c r="BC44" s="734"/>
      <c r="BD44" s="734"/>
      <c r="BE44" s="734"/>
      <c r="BF44" s="734"/>
      <c r="BG44" s="1049"/>
      <c r="BH44" s="1050"/>
      <c r="BI44" s="1050"/>
      <c r="BJ44" s="1050"/>
      <c r="BK44" s="1050"/>
      <c r="BL44" s="1050"/>
      <c r="BM44" s="1050"/>
      <c r="BN44" s="1050"/>
      <c r="BO44" s="1050"/>
      <c r="BP44" s="1050"/>
      <c r="BQ44" s="1050"/>
      <c r="BR44" s="1050"/>
      <c r="BS44" s="1050"/>
      <c r="BT44" s="1050"/>
      <c r="BU44" s="1050"/>
      <c r="BV44" s="1051"/>
      <c r="BW44" s="1044" t="s">
        <v>48</v>
      </c>
      <c r="BX44" s="1044"/>
      <c r="BY44" s="1044"/>
      <c r="BZ44" s="30"/>
    </row>
    <row r="45" spans="2:87" ht="18" hidden="1" customHeight="1">
      <c r="B45" s="32"/>
      <c r="C45" s="33"/>
      <c r="D45" s="33"/>
      <c r="E45" s="1045" t="str">
        <f>IF($Z$51="１年目","基準額","補助基本額")</f>
        <v>補助基本額</v>
      </c>
      <c r="F45" s="1045"/>
      <c r="G45" s="1045"/>
      <c r="H45" s="1045"/>
      <c r="I45" s="1045"/>
      <c r="J45" s="1045"/>
      <c r="K45" s="1045"/>
      <c r="L45" s="1045"/>
      <c r="M45" s="1045"/>
      <c r="N45" s="1045"/>
      <c r="O45" s="1045"/>
      <c r="P45" s="1045"/>
      <c r="Q45" s="1045"/>
      <c r="R45" s="1046"/>
      <c r="S45" s="1046"/>
      <c r="T45" s="1046"/>
      <c r="U45" s="1046"/>
      <c r="V45" s="1046"/>
      <c r="W45" s="1046"/>
      <c r="X45" s="1046"/>
      <c r="Y45" s="1046"/>
      <c r="Z45" s="1046"/>
      <c r="AA45" s="1046"/>
      <c r="AB45" s="1046"/>
      <c r="AC45" s="1046"/>
      <c r="AD45" s="1046"/>
      <c r="AE45" s="1046"/>
      <c r="AF45" s="1045" t="str">
        <f>IF($Z$51="１年目","補助金所要額","補助金の額")</f>
        <v>補助金の額</v>
      </c>
      <c r="AG45" s="1045"/>
      <c r="AH45" s="1045"/>
      <c r="AI45" s="1045"/>
      <c r="AJ45" s="1045"/>
      <c r="AK45" s="1045"/>
      <c r="AL45" s="1045"/>
      <c r="AM45" s="1045"/>
      <c r="AN45" s="1045"/>
      <c r="AO45" s="1045"/>
      <c r="AP45" s="1045"/>
      <c r="AQ45" s="1045"/>
      <c r="AR45" s="1045"/>
      <c r="AS45" s="1046"/>
      <c r="AT45" s="1046"/>
      <c r="AU45" s="1046"/>
      <c r="AV45" s="1046"/>
      <c r="AW45" s="1046"/>
      <c r="AX45" s="1046"/>
      <c r="AY45" s="1046"/>
      <c r="AZ45" s="1046"/>
      <c r="BA45" s="1046"/>
      <c r="BB45" s="1046"/>
      <c r="BC45" s="1046"/>
      <c r="BD45" s="1046"/>
      <c r="BE45" s="1046"/>
      <c r="BF45" s="1046"/>
      <c r="BG45" s="743" t="s">
        <v>46</v>
      </c>
      <c r="BH45" s="743"/>
      <c r="BI45" s="743"/>
      <c r="BJ45" s="743"/>
      <c r="BK45" s="743"/>
      <c r="BL45" s="743"/>
      <c r="BM45" s="743"/>
      <c r="BN45" s="743"/>
      <c r="BO45" s="1047">
        <v>0</v>
      </c>
      <c r="BP45" s="1047"/>
      <c r="BQ45" s="1047"/>
      <c r="BR45" s="1047"/>
      <c r="BS45" s="1047"/>
      <c r="BT45" s="1047"/>
      <c r="BU45" s="1047"/>
      <c r="BV45" s="1047"/>
      <c r="BW45" s="1047"/>
      <c r="BX45" s="1047"/>
      <c r="BY45" s="1047"/>
      <c r="BZ45" s="34"/>
    </row>
    <row r="46" spans="2:87" ht="18" hidden="1" customHeight="1">
      <c r="B46" s="31"/>
      <c r="C46" s="26"/>
      <c r="D46" s="26"/>
      <c r="E46" s="1038" t="str">
        <f>IF($Z$51="１年目","ー","事業開始年月日")</f>
        <v>事業開始年月日</v>
      </c>
      <c r="F46" s="1038"/>
      <c r="G46" s="1038"/>
      <c r="H46" s="1038"/>
      <c r="I46" s="1038"/>
      <c r="J46" s="1038"/>
      <c r="K46" s="1038"/>
      <c r="L46" s="1038"/>
      <c r="M46" s="1038"/>
      <c r="N46" s="1038"/>
      <c r="O46" s="1038"/>
      <c r="P46" s="1038"/>
      <c r="Q46" s="1038"/>
      <c r="R46" s="1039"/>
      <c r="S46" s="1039"/>
      <c r="T46" s="1039"/>
      <c r="U46" s="1039"/>
      <c r="V46" s="1039"/>
      <c r="W46" s="1039"/>
      <c r="X46" s="1039"/>
      <c r="Y46" s="1039"/>
      <c r="Z46" s="1039"/>
      <c r="AA46" s="1039"/>
      <c r="AB46" s="1039"/>
      <c r="AC46" s="1039"/>
      <c r="AD46" s="1039"/>
      <c r="AE46" s="1039"/>
      <c r="AF46" s="35"/>
      <c r="AG46" s="35"/>
      <c r="AH46" s="35"/>
      <c r="AI46" s="35"/>
      <c r="AJ46" s="35"/>
      <c r="AK46" s="35"/>
      <c r="AL46" s="35"/>
      <c r="AM46" s="35"/>
      <c r="AN46" s="35"/>
      <c r="AO46" s="35"/>
      <c r="AP46" s="35"/>
      <c r="AQ46" s="35"/>
      <c r="AR46" s="35"/>
      <c r="AS46" s="14"/>
      <c r="AT46" s="14"/>
      <c r="AU46" s="14"/>
      <c r="AV46" s="14"/>
      <c r="AW46" s="14"/>
      <c r="AX46" s="14"/>
      <c r="AY46" s="14"/>
      <c r="AZ46" s="14"/>
      <c r="BA46" s="14"/>
      <c r="BB46" s="14"/>
      <c r="BC46" s="14"/>
      <c r="BD46" s="14"/>
      <c r="BE46" s="36"/>
      <c r="BF46" s="36"/>
      <c r="BG46" s="36"/>
      <c r="BH46" s="36"/>
      <c r="BI46" s="36"/>
      <c r="BJ46" s="36"/>
      <c r="BK46" s="36"/>
      <c r="BL46" s="36"/>
      <c r="BM46" s="36"/>
      <c r="BN46" s="36"/>
      <c r="BO46" s="36"/>
      <c r="BP46" s="36"/>
      <c r="BQ46" s="36"/>
      <c r="BR46" s="36"/>
      <c r="BS46" s="36"/>
      <c r="BT46" s="36"/>
      <c r="BU46" s="36"/>
      <c r="BV46" s="36"/>
      <c r="BW46" s="37"/>
      <c r="BX46" s="37"/>
      <c r="BY46" s="37"/>
      <c r="BZ46" s="30"/>
    </row>
    <row r="47" spans="2:87" ht="18" hidden="1" customHeight="1">
      <c r="B47" s="31"/>
      <c r="C47" s="26"/>
      <c r="D47" s="26"/>
      <c r="E47" s="38"/>
      <c r="F47" s="38"/>
      <c r="G47" s="38"/>
      <c r="H47" s="38"/>
      <c r="I47" s="38"/>
      <c r="J47" s="38"/>
      <c r="K47" s="38"/>
      <c r="L47" s="38"/>
      <c r="M47" s="38"/>
      <c r="N47" s="38"/>
      <c r="O47" s="38"/>
      <c r="P47" s="38"/>
      <c r="Q47" s="38"/>
      <c r="R47" s="39"/>
      <c r="S47" s="39"/>
      <c r="T47" s="39"/>
      <c r="U47" s="39"/>
      <c r="V47" s="39"/>
      <c r="W47" s="39"/>
      <c r="X47" s="39"/>
      <c r="Y47" s="39"/>
      <c r="Z47" s="39"/>
      <c r="AA47" s="39"/>
      <c r="AB47" s="39"/>
      <c r="AC47" s="39"/>
      <c r="AD47" s="39"/>
      <c r="AE47" s="39"/>
      <c r="AF47" s="35"/>
      <c r="AG47" s="35"/>
      <c r="AH47" s="35"/>
      <c r="AI47" s="35"/>
      <c r="AJ47" s="35"/>
      <c r="AK47" s="35"/>
      <c r="AL47" s="35"/>
      <c r="AM47" s="35"/>
      <c r="AN47" s="35"/>
      <c r="AO47" s="35"/>
      <c r="AP47" s="35"/>
      <c r="AQ47" s="35"/>
      <c r="AR47" s="35"/>
      <c r="AS47" s="14"/>
      <c r="AT47" s="14"/>
      <c r="AU47" s="14"/>
      <c r="AV47" s="14"/>
      <c r="AW47" s="14"/>
      <c r="AX47" s="14"/>
      <c r="AY47" s="14"/>
      <c r="AZ47" s="14"/>
      <c r="BA47" s="14"/>
      <c r="BB47" s="14"/>
      <c r="BC47" s="14"/>
      <c r="BD47" s="14"/>
      <c r="BE47" s="36"/>
      <c r="BF47" s="36"/>
      <c r="BG47" s="36"/>
      <c r="BH47" s="46"/>
      <c r="BI47" s="46"/>
      <c r="BJ47" s="46"/>
      <c r="BK47" s="46"/>
      <c r="BL47" s="46"/>
      <c r="BM47" s="46"/>
      <c r="BN47" s="46"/>
      <c r="BO47" s="46"/>
      <c r="BP47" s="46"/>
      <c r="BQ47" s="46"/>
      <c r="BR47" s="46"/>
      <c r="BS47" s="46"/>
      <c r="BT47" s="46"/>
      <c r="BU47" s="46"/>
      <c r="BV47" s="36"/>
      <c r="BW47" s="37"/>
      <c r="BX47" s="37"/>
      <c r="BY47" s="37"/>
      <c r="BZ47" s="30"/>
    </row>
    <row r="48" spans="2:87" ht="15" hidden="1" customHeight="1">
      <c r="B48" s="40"/>
      <c r="C48" s="41"/>
      <c r="D48" s="41"/>
      <c r="E48" s="42"/>
      <c r="F48" s="42"/>
      <c r="G48" s="42"/>
      <c r="H48" s="42"/>
      <c r="I48" s="42"/>
      <c r="J48" s="42"/>
      <c r="K48" s="42"/>
      <c r="L48" s="42"/>
      <c r="M48" s="42"/>
      <c r="N48" s="42"/>
      <c r="O48" s="42"/>
      <c r="P48" s="42"/>
      <c r="Q48" s="42"/>
      <c r="R48" s="42"/>
      <c r="S48" s="42"/>
      <c r="T48" s="42"/>
      <c r="U48" s="42"/>
      <c r="V48" s="43"/>
      <c r="W48" s="43"/>
      <c r="X48" s="43"/>
      <c r="Y48" s="43"/>
      <c r="Z48" s="43"/>
      <c r="AA48" s="43"/>
      <c r="AB48" s="43"/>
      <c r="AC48" s="43"/>
      <c r="AD48" s="43"/>
      <c r="AE48" s="43"/>
      <c r="AF48" s="43"/>
      <c r="AG48" s="43"/>
      <c r="AH48" s="18"/>
      <c r="AI48" s="18"/>
      <c r="AJ48" s="18"/>
      <c r="AK48" s="44"/>
      <c r="AL48" s="44"/>
      <c r="AM48" s="44"/>
      <c r="AN48" s="44"/>
      <c r="AO48" s="44"/>
      <c r="AP48" s="44"/>
      <c r="AQ48" s="44"/>
      <c r="AR48" s="44"/>
      <c r="AS48" s="44"/>
      <c r="AT48" s="44"/>
      <c r="AU48" s="44"/>
      <c r="AV48" s="44"/>
      <c r="AW48" s="44"/>
      <c r="AX48" s="44"/>
      <c r="AY48" s="44"/>
      <c r="AZ48" s="44"/>
      <c r="BA48" s="44"/>
      <c r="BB48" s="44"/>
      <c r="BC48" s="44"/>
      <c r="BD48" s="44"/>
      <c r="BE48" s="44"/>
      <c r="BF48" s="44"/>
      <c r="BG48" s="44"/>
      <c r="BH48" s="44"/>
      <c r="BI48" s="44"/>
      <c r="BJ48" s="44"/>
      <c r="BK48" s="44"/>
      <c r="BL48" s="44"/>
      <c r="BM48" s="44"/>
      <c r="BN48" s="44"/>
      <c r="BO48" s="44"/>
      <c r="BP48" s="44"/>
      <c r="BQ48" s="44"/>
      <c r="BR48" s="44"/>
      <c r="BS48" s="44"/>
      <c r="BT48" s="44"/>
      <c r="BU48" s="44"/>
      <c r="BV48" s="44"/>
      <c r="BW48" s="44"/>
      <c r="BX48" s="44"/>
      <c r="BY48" s="41"/>
      <c r="BZ48" s="45"/>
    </row>
    <row r="49" spans="2:91" ht="19.5" customHeight="1" thickBot="1">
      <c r="B49" s="789" t="s">
        <v>49</v>
      </c>
      <c r="C49" s="790"/>
      <c r="D49" s="790"/>
      <c r="E49" s="790"/>
      <c r="F49" s="790"/>
      <c r="G49" s="790"/>
      <c r="H49" s="790"/>
      <c r="I49" s="790"/>
      <c r="J49" s="790"/>
      <c r="K49" s="790"/>
      <c r="L49" s="790"/>
      <c r="M49" s="790"/>
      <c r="N49" s="790"/>
      <c r="O49" s="790"/>
      <c r="P49" s="790"/>
      <c r="Q49" s="790"/>
      <c r="R49" s="790"/>
      <c r="S49" s="790"/>
      <c r="T49" s="790"/>
      <c r="U49" s="790"/>
      <c r="V49" s="790"/>
      <c r="W49" s="790"/>
      <c r="X49" s="790"/>
      <c r="Y49" s="790"/>
      <c r="Z49" s="790"/>
      <c r="AA49" s="790"/>
      <c r="AB49" s="790"/>
      <c r="AC49" s="790"/>
      <c r="AD49" s="790"/>
      <c r="AE49" s="790"/>
      <c r="AF49" s="790"/>
      <c r="AG49" s="790"/>
      <c r="AH49" s="790"/>
      <c r="AI49" s="790"/>
      <c r="AJ49" s="790"/>
      <c r="AK49" s="790"/>
      <c r="AL49" s="790"/>
      <c r="AM49" s="790"/>
      <c r="AN49" s="790"/>
      <c r="AO49" s="790"/>
      <c r="AP49" s="790"/>
      <c r="AQ49" s="790"/>
      <c r="AR49" s="790"/>
      <c r="AS49" s="790"/>
      <c r="AT49" s="790"/>
      <c r="AU49" s="790"/>
      <c r="AV49" s="790"/>
      <c r="AW49" s="790"/>
      <c r="AX49" s="790"/>
      <c r="AY49" s="790"/>
      <c r="AZ49" s="790"/>
      <c r="BA49" s="790"/>
      <c r="BB49" s="790"/>
      <c r="BC49" s="790"/>
      <c r="BD49" s="790"/>
      <c r="BE49" s="790"/>
      <c r="BF49" s="790"/>
      <c r="BG49" s="790"/>
      <c r="BH49" s="790"/>
      <c r="BI49" s="790"/>
      <c r="BJ49" s="790"/>
      <c r="BK49" s="790"/>
      <c r="BL49" s="790"/>
      <c r="BM49" s="790"/>
      <c r="BN49" s="790"/>
      <c r="BO49" s="790"/>
      <c r="BP49" s="790"/>
      <c r="BQ49" s="790"/>
      <c r="BR49" s="790"/>
      <c r="BS49" s="790"/>
      <c r="BT49" s="790"/>
      <c r="BU49" s="790"/>
      <c r="BV49" s="790"/>
      <c r="BW49" s="790"/>
      <c r="BX49" s="790"/>
      <c r="BY49" s="790"/>
      <c r="BZ49" s="791"/>
      <c r="CB49" s="11"/>
      <c r="CC49" s="11"/>
      <c r="CD49" s="11"/>
      <c r="CE49" s="11"/>
      <c r="CF49" s="11"/>
      <c r="CG49" s="11"/>
      <c r="CH49" s="11"/>
      <c r="CI49" s="11"/>
    </row>
    <row r="50" spans="2:91" ht="6.75" customHeight="1">
      <c r="B50" s="25"/>
      <c r="C50" s="14"/>
      <c r="D50" s="14"/>
      <c r="E50" s="14"/>
      <c r="F50" s="14"/>
      <c r="G50" s="14"/>
      <c r="H50" s="14"/>
      <c r="I50" s="14"/>
      <c r="J50" s="14"/>
      <c r="K50" s="14"/>
      <c r="L50" s="14"/>
      <c r="M50" s="14"/>
      <c r="N50" s="14"/>
      <c r="O50" s="14"/>
      <c r="P50" s="14"/>
      <c r="Q50" s="14"/>
      <c r="R50" s="14"/>
      <c r="S50" s="14"/>
      <c r="T50" s="47"/>
      <c r="U50" s="47"/>
      <c r="V50" s="47"/>
      <c r="W50" s="47"/>
      <c r="X50" s="47"/>
      <c r="Y50" s="47"/>
      <c r="Z50" s="47"/>
      <c r="AA50" s="47"/>
      <c r="AB50" s="47"/>
      <c r="AC50" s="47"/>
      <c r="AD50" s="47"/>
      <c r="AE50" s="47"/>
      <c r="AF50" s="47"/>
      <c r="AG50" s="47"/>
      <c r="AH50" s="47"/>
      <c r="AI50" s="47"/>
      <c r="AJ50" s="47"/>
      <c r="AK50" s="47"/>
      <c r="AL50" s="47"/>
      <c r="AM50" s="47"/>
      <c r="AN50" s="47"/>
      <c r="AO50" s="47"/>
      <c r="AP50" s="47"/>
      <c r="AQ50" s="47"/>
      <c r="AR50" s="47"/>
      <c r="AS50" s="47"/>
      <c r="AT50" s="47"/>
      <c r="AU50" s="47"/>
      <c r="AV50" s="47"/>
      <c r="AW50" s="47"/>
      <c r="AX50" s="47"/>
      <c r="AY50" s="47"/>
      <c r="AZ50" s="47"/>
      <c r="BA50" s="47"/>
      <c r="BB50" s="47"/>
      <c r="BC50" s="47"/>
      <c r="BD50" s="47"/>
      <c r="BE50" s="47"/>
      <c r="BF50" s="47"/>
      <c r="BG50" s="47"/>
      <c r="BH50" s="47"/>
      <c r="BI50" s="47"/>
      <c r="BJ50" s="47"/>
      <c r="BK50" s="47"/>
      <c r="BL50" s="47"/>
      <c r="BM50" s="47"/>
      <c r="BN50" s="47"/>
      <c r="BO50" s="47"/>
      <c r="BP50" s="47"/>
      <c r="BQ50" s="47"/>
      <c r="BR50" s="4"/>
      <c r="BS50" s="47"/>
      <c r="BT50" s="47"/>
      <c r="BU50" s="47"/>
      <c r="BV50" s="47"/>
      <c r="BW50" s="47"/>
      <c r="BX50" s="47"/>
      <c r="BY50" s="47"/>
      <c r="BZ50" s="48"/>
      <c r="CB50" s="11"/>
      <c r="CC50" s="11"/>
      <c r="CD50" s="11"/>
      <c r="CE50" s="11"/>
      <c r="CF50" s="11"/>
      <c r="CG50" s="11"/>
      <c r="CH50" s="11"/>
      <c r="CI50" s="11"/>
    </row>
    <row r="51" spans="2:91" ht="17.25" customHeight="1">
      <c r="B51" s="25"/>
      <c r="C51" s="1040" t="str">
        <f>IF(I1="【応募申請用】","","補助対象事業の実施年")</f>
        <v/>
      </c>
      <c r="D51" s="1040"/>
      <c r="E51" s="1040"/>
      <c r="F51" s="1040"/>
      <c r="G51" s="1040"/>
      <c r="H51" s="1040"/>
      <c r="I51" s="1040"/>
      <c r="J51" s="1040"/>
      <c r="K51" s="1040"/>
      <c r="L51" s="1040"/>
      <c r="M51" s="1040"/>
      <c r="N51" s="1040"/>
      <c r="O51" s="1040"/>
      <c r="P51" s="1040"/>
      <c r="Q51" s="1040"/>
      <c r="R51" s="1040"/>
      <c r="S51" s="1040"/>
      <c r="T51" s="1040"/>
      <c r="U51" s="1040"/>
      <c r="V51" s="1040"/>
      <c r="W51" s="1040"/>
      <c r="X51" s="1040"/>
      <c r="Y51" s="1040"/>
      <c r="Z51" s="1041"/>
      <c r="AA51" s="1041"/>
      <c r="AB51" s="1041"/>
      <c r="AC51" s="1041"/>
      <c r="AD51" s="1041"/>
      <c r="AE51" s="1041"/>
      <c r="AF51" s="1041"/>
      <c r="AG51" s="1041"/>
      <c r="AH51" s="1041"/>
      <c r="AI51" s="1041"/>
      <c r="AJ51" s="1041"/>
      <c r="AK51" s="1041"/>
      <c r="AL51" s="1041"/>
      <c r="AM51" s="1041"/>
      <c r="AN51" s="1041"/>
      <c r="AO51" s="47"/>
      <c r="AP51" s="47"/>
      <c r="AQ51" s="47"/>
      <c r="AR51" s="47"/>
      <c r="AS51" s="47"/>
      <c r="AT51" s="47"/>
      <c r="AU51" s="47"/>
      <c r="AV51" s="47"/>
      <c r="AW51" s="47"/>
      <c r="AX51" s="47"/>
      <c r="AY51" s="47"/>
      <c r="AZ51" s="47"/>
      <c r="BA51" s="47"/>
      <c r="BB51" s="47"/>
      <c r="BC51" s="47"/>
      <c r="BD51" s="47"/>
      <c r="BE51" s="47"/>
      <c r="BF51" s="47"/>
      <c r="BG51" s="47"/>
      <c r="BH51" s="47"/>
      <c r="BI51" s="47"/>
      <c r="BJ51" s="47"/>
      <c r="BK51" s="47"/>
      <c r="BL51" s="47"/>
      <c r="BM51" s="47"/>
      <c r="BN51" s="47"/>
      <c r="BO51" s="1042" t="s">
        <v>50</v>
      </c>
      <c r="BP51" s="1042"/>
      <c r="BQ51" s="1042"/>
      <c r="BR51" s="1042"/>
      <c r="BS51" s="1042"/>
      <c r="BT51" s="1042"/>
      <c r="BU51" s="1042"/>
      <c r="BV51" s="1042"/>
      <c r="BW51" s="1042"/>
      <c r="BX51" s="1042"/>
      <c r="BY51" s="1042"/>
      <c r="BZ51" s="1043"/>
      <c r="CB51" s="11"/>
      <c r="CC51" s="11"/>
      <c r="CD51" s="11"/>
      <c r="CE51" s="11"/>
      <c r="CF51" s="11"/>
      <c r="CG51" s="11"/>
      <c r="CH51" s="11"/>
      <c r="CI51" s="11"/>
      <c r="CK51" s="49" t="s">
        <v>51</v>
      </c>
      <c r="CL51" s="4" t="s">
        <v>52</v>
      </c>
    </row>
    <row r="52" spans="2:91" ht="7.5" customHeight="1" thickBot="1">
      <c r="B52" s="25"/>
      <c r="C52" s="14"/>
      <c r="D52" s="14"/>
      <c r="E52" s="14"/>
      <c r="F52" s="14"/>
      <c r="G52" s="14"/>
      <c r="H52" s="14"/>
      <c r="I52" s="14"/>
      <c r="J52" s="14"/>
      <c r="K52" s="14"/>
      <c r="L52" s="14"/>
      <c r="M52" s="14"/>
      <c r="N52" s="14"/>
      <c r="O52" s="14"/>
      <c r="P52" s="14"/>
      <c r="Q52" s="14"/>
      <c r="R52" s="14"/>
      <c r="S52" s="14"/>
      <c r="T52" s="47"/>
      <c r="U52" s="47"/>
      <c r="V52" s="47"/>
      <c r="W52" s="47"/>
      <c r="X52" s="47"/>
      <c r="Y52" s="47"/>
      <c r="Z52" s="47"/>
      <c r="AA52" s="47"/>
      <c r="AB52" s="47"/>
      <c r="AC52" s="47"/>
      <c r="AD52" s="47"/>
      <c r="AE52" s="47"/>
      <c r="AF52" s="47"/>
      <c r="AG52" s="47"/>
      <c r="AH52" s="47"/>
      <c r="AI52" s="47"/>
      <c r="AJ52" s="47"/>
      <c r="AK52" s="47"/>
      <c r="AL52" s="47"/>
      <c r="AM52" s="47"/>
      <c r="AN52" s="47"/>
      <c r="AO52" s="47"/>
      <c r="AP52" s="47"/>
      <c r="AQ52" s="47"/>
      <c r="AR52" s="47"/>
      <c r="AS52" s="47"/>
      <c r="AT52" s="47"/>
      <c r="AU52" s="47"/>
      <c r="AV52" s="47"/>
      <c r="AW52" s="47"/>
      <c r="AX52" s="47"/>
      <c r="AY52" s="47"/>
      <c r="AZ52" s="47"/>
      <c r="BA52" s="47"/>
      <c r="BB52" s="47"/>
      <c r="BC52" s="47"/>
      <c r="BD52" s="47"/>
      <c r="BE52" s="47"/>
      <c r="BF52" s="47"/>
      <c r="BG52" s="47"/>
      <c r="BH52" s="47"/>
      <c r="BI52" s="47"/>
      <c r="BJ52" s="47"/>
      <c r="BK52" s="47"/>
      <c r="BL52" s="47"/>
      <c r="BM52" s="47"/>
      <c r="BN52" s="47"/>
      <c r="BO52" s="1042"/>
      <c r="BP52" s="1042"/>
      <c r="BQ52" s="1042"/>
      <c r="BR52" s="1042"/>
      <c r="BS52" s="1042"/>
      <c r="BT52" s="1042"/>
      <c r="BU52" s="1042"/>
      <c r="BV52" s="1042"/>
      <c r="BW52" s="1042"/>
      <c r="BX52" s="1042"/>
      <c r="BY52" s="1042"/>
      <c r="BZ52" s="1043"/>
      <c r="CB52" s="11"/>
      <c r="CC52" s="11"/>
      <c r="CD52" s="11"/>
      <c r="CE52" s="11"/>
      <c r="CF52" s="11"/>
      <c r="CG52" s="11"/>
      <c r="CH52" s="11"/>
      <c r="CI52" s="11"/>
      <c r="CK52" s="50"/>
    </row>
    <row r="53" spans="2:91" ht="16.5" customHeight="1">
      <c r="B53" s="1027" t="s">
        <v>53</v>
      </c>
      <c r="C53" s="1028"/>
      <c r="D53" s="1028"/>
      <c r="E53" s="1028"/>
      <c r="F53" s="1028"/>
      <c r="G53" s="1028"/>
      <c r="H53" s="1028"/>
      <c r="I53" s="1028"/>
      <c r="J53" s="1028"/>
      <c r="K53" s="1028"/>
      <c r="L53" s="1028"/>
      <c r="M53" s="1028"/>
      <c r="N53" s="1028"/>
      <c r="O53" s="1028"/>
      <c r="P53" s="1028"/>
      <c r="Q53" s="1028"/>
      <c r="R53" s="1028"/>
      <c r="S53" s="1028"/>
      <c r="T53" s="1028"/>
      <c r="U53" s="1028"/>
      <c r="V53" s="1029" t="str">
        <f>IF(OR(L3="",I1=""),"",IF(I1="【応募申請用】",CK53,IF(Z51="","",IF(Z51="２年目",CK51,CK53))))</f>
        <v/>
      </c>
      <c r="W53" s="1029"/>
      <c r="X53" s="1029"/>
      <c r="Y53" s="1029"/>
      <c r="Z53" s="1029"/>
      <c r="AA53" s="1029"/>
      <c r="AB53" s="1029"/>
      <c r="AC53" s="1029"/>
      <c r="AD53" s="1029"/>
      <c r="AE53" s="1029"/>
      <c r="AF53" s="1029"/>
      <c r="AG53" s="1029" t="s">
        <v>54</v>
      </c>
      <c r="AH53" s="1029"/>
      <c r="AI53" s="1029"/>
      <c r="AJ53" s="1029"/>
      <c r="AK53" s="1029"/>
      <c r="AL53" s="1029"/>
      <c r="AM53" s="1029"/>
      <c r="AN53" s="1029"/>
      <c r="AO53" s="1029"/>
      <c r="AP53" s="1029"/>
      <c r="AQ53" s="1029"/>
      <c r="AR53" s="1030" t="s">
        <v>55</v>
      </c>
      <c r="AS53" s="1030"/>
      <c r="AT53" s="1030"/>
      <c r="AU53" s="1030"/>
      <c r="AV53" s="1030"/>
      <c r="AW53" s="1030"/>
      <c r="AX53" s="1030"/>
      <c r="AY53" s="1030"/>
      <c r="AZ53" s="1030"/>
      <c r="BA53" s="1030"/>
      <c r="BB53" s="1030"/>
      <c r="BC53" s="1032" t="s">
        <v>26</v>
      </c>
      <c r="BD53" s="1032"/>
      <c r="BE53" s="1032"/>
      <c r="BF53" s="1032"/>
      <c r="BG53" s="1032"/>
      <c r="BH53" s="1032"/>
      <c r="BI53" s="1032"/>
      <c r="BJ53" s="1032"/>
      <c r="BK53" s="1032"/>
      <c r="BL53" s="1032"/>
      <c r="BM53" s="1032"/>
      <c r="BN53" s="1032"/>
      <c r="BO53" s="1032"/>
      <c r="BP53" s="1032"/>
      <c r="BQ53" s="1032"/>
      <c r="BR53" s="1032"/>
      <c r="BS53" s="1032"/>
      <c r="BT53" s="1032"/>
      <c r="BU53" s="1032"/>
      <c r="BV53" s="1032"/>
      <c r="BW53" s="1032"/>
      <c r="BX53" s="1032"/>
      <c r="BY53" s="1032"/>
      <c r="BZ53" s="1033"/>
      <c r="CK53" s="51" t="s">
        <v>56</v>
      </c>
      <c r="CL53" s="51" t="s">
        <v>57</v>
      </c>
    </row>
    <row r="54" spans="2:91" ht="16.5" customHeight="1" thickBot="1">
      <c r="B54" s="1035" t="s">
        <v>58</v>
      </c>
      <c r="C54" s="1036"/>
      <c r="D54" s="1036"/>
      <c r="E54" s="1036"/>
      <c r="F54" s="1036"/>
      <c r="G54" s="1036"/>
      <c r="H54" s="1036"/>
      <c r="I54" s="1036"/>
      <c r="J54" s="1036"/>
      <c r="K54" s="1036"/>
      <c r="L54" s="1036"/>
      <c r="M54" s="1036"/>
      <c r="N54" s="1036"/>
      <c r="O54" s="1036"/>
      <c r="P54" s="1036"/>
      <c r="Q54" s="1036"/>
      <c r="R54" s="1036"/>
      <c r="S54" s="1036"/>
      <c r="T54" s="1036"/>
      <c r="U54" s="1036"/>
      <c r="V54" s="1037" t="str">
        <f>IF(V53="","","１年目")</f>
        <v/>
      </c>
      <c r="W54" s="1037"/>
      <c r="X54" s="1037"/>
      <c r="Y54" s="1037"/>
      <c r="Z54" s="1037"/>
      <c r="AA54" s="1037"/>
      <c r="AB54" s="1037"/>
      <c r="AC54" s="1037"/>
      <c r="AD54" s="1037"/>
      <c r="AE54" s="1037"/>
      <c r="AF54" s="1037"/>
      <c r="AG54" s="1037" t="s">
        <v>54</v>
      </c>
      <c r="AH54" s="1037"/>
      <c r="AI54" s="1037"/>
      <c r="AJ54" s="1037"/>
      <c r="AK54" s="1037"/>
      <c r="AL54" s="1037"/>
      <c r="AM54" s="1037"/>
      <c r="AN54" s="1037"/>
      <c r="AO54" s="1037"/>
      <c r="AP54" s="1037"/>
      <c r="AQ54" s="1037"/>
      <c r="AR54" s="1031"/>
      <c r="AS54" s="1031"/>
      <c r="AT54" s="1031"/>
      <c r="AU54" s="1031"/>
      <c r="AV54" s="1031"/>
      <c r="AW54" s="1031"/>
      <c r="AX54" s="1031"/>
      <c r="AY54" s="1031"/>
      <c r="AZ54" s="1031"/>
      <c r="BA54" s="1031"/>
      <c r="BB54" s="1031"/>
      <c r="BC54" s="934"/>
      <c r="BD54" s="934"/>
      <c r="BE54" s="934"/>
      <c r="BF54" s="934"/>
      <c r="BG54" s="934"/>
      <c r="BH54" s="934"/>
      <c r="BI54" s="934"/>
      <c r="BJ54" s="934"/>
      <c r="BK54" s="934"/>
      <c r="BL54" s="934"/>
      <c r="BM54" s="934"/>
      <c r="BN54" s="934"/>
      <c r="BO54" s="934"/>
      <c r="BP54" s="934"/>
      <c r="BQ54" s="934"/>
      <c r="BR54" s="934"/>
      <c r="BS54" s="934"/>
      <c r="BT54" s="934"/>
      <c r="BU54" s="934"/>
      <c r="BV54" s="934"/>
      <c r="BW54" s="934"/>
      <c r="BX54" s="934"/>
      <c r="BY54" s="934"/>
      <c r="BZ54" s="1034"/>
      <c r="CK54" s="51" t="s">
        <v>59</v>
      </c>
      <c r="CL54" s="51" t="s">
        <v>60</v>
      </c>
    </row>
    <row r="55" spans="2:91" ht="17.25" customHeight="1">
      <c r="B55" s="1016" t="s">
        <v>61</v>
      </c>
      <c r="C55" s="1017"/>
      <c r="D55" s="1017"/>
      <c r="E55" s="1017"/>
      <c r="F55" s="1017"/>
      <c r="G55" s="1017"/>
      <c r="H55" s="1017"/>
      <c r="I55" s="1017"/>
      <c r="J55" s="1017"/>
      <c r="K55" s="1017"/>
      <c r="L55" s="1017"/>
      <c r="M55" s="1017"/>
      <c r="N55" s="1017"/>
      <c r="O55" s="1017"/>
      <c r="P55" s="1017"/>
      <c r="Q55" s="1017"/>
      <c r="R55" s="1017"/>
      <c r="S55" s="1017"/>
      <c r="T55" s="1017"/>
      <c r="U55" s="1017"/>
      <c r="V55" s="1018" t="str">
        <f>IF('C-1経費内訳'!$C$8=0,"",'C-1経費内訳'!$C$8)</f>
        <v/>
      </c>
      <c r="W55" s="1018"/>
      <c r="X55" s="1018"/>
      <c r="Y55" s="1018"/>
      <c r="Z55" s="1018"/>
      <c r="AA55" s="1018"/>
      <c r="AB55" s="1018"/>
      <c r="AC55" s="1018"/>
      <c r="AD55" s="1018"/>
      <c r="AE55" s="1018"/>
      <c r="AF55" s="1018"/>
      <c r="AG55" s="1019" t="s">
        <v>62</v>
      </c>
      <c r="AH55" s="1019"/>
      <c r="AI55" s="1019"/>
      <c r="AJ55" s="1019"/>
      <c r="AK55" s="1019"/>
      <c r="AL55" s="1019"/>
      <c r="AM55" s="1019"/>
      <c r="AN55" s="1019"/>
      <c r="AO55" s="1019"/>
      <c r="AP55" s="1019"/>
      <c r="AQ55" s="1019"/>
      <c r="AR55" s="1018" t="str">
        <f>IF(V55="","",SUM(V55,AG55))</f>
        <v/>
      </c>
      <c r="AS55" s="1018"/>
      <c r="AT55" s="1018"/>
      <c r="AU55" s="1018"/>
      <c r="AV55" s="1018"/>
      <c r="AW55" s="1018"/>
      <c r="AX55" s="1018"/>
      <c r="AY55" s="1018"/>
      <c r="AZ55" s="1018"/>
      <c r="BA55" s="1018"/>
      <c r="BB55" s="1018"/>
      <c r="BC55" s="1020"/>
      <c r="BD55" s="1020"/>
      <c r="BE55" s="1020"/>
      <c r="BF55" s="1020"/>
      <c r="BG55" s="1020"/>
      <c r="BH55" s="1020"/>
      <c r="BI55" s="1020"/>
      <c r="BJ55" s="1020"/>
      <c r="BK55" s="1020"/>
      <c r="BL55" s="1020"/>
      <c r="BM55" s="1020"/>
      <c r="BN55" s="1020"/>
      <c r="BO55" s="1020"/>
      <c r="BP55" s="1020"/>
      <c r="BQ55" s="1020"/>
      <c r="BR55" s="1020"/>
      <c r="BS55" s="1020"/>
      <c r="BT55" s="1020"/>
      <c r="BU55" s="1020"/>
      <c r="BV55" s="1020"/>
      <c r="BW55" s="1020"/>
      <c r="BX55" s="1020"/>
      <c r="BY55" s="1020"/>
      <c r="BZ55" s="1021"/>
    </row>
    <row r="56" spans="2:91" ht="17.25" customHeight="1">
      <c r="B56" s="1022" t="s">
        <v>63</v>
      </c>
      <c r="C56" s="1023"/>
      <c r="D56" s="1023"/>
      <c r="E56" s="1023"/>
      <c r="F56" s="1023"/>
      <c r="G56" s="1023"/>
      <c r="H56" s="1023"/>
      <c r="I56" s="1023"/>
      <c r="J56" s="1023"/>
      <c r="K56" s="1023"/>
      <c r="L56" s="1023"/>
      <c r="M56" s="1023"/>
      <c r="N56" s="1023"/>
      <c r="O56" s="1023"/>
      <c r="P56" s="1023"/>
      <c r="Q56" s="1023"/>
      <c r="R56" s="1023"/>
      <c r="S56" s="1023"/>
      <c r="T56" s="1023"/>
      <c r="U56" s="1023"/>
      <c r="V56" s="1024" t="str">
        <f>IF('C-1経費内訳'!$K$8=0,"",'C-1経費内訳'!$K$8)</f>
        <v/>
      </c>
      <c r="W56" s="1024"/>
      <c r="X56" s="1024"/>
      <c r="Y56" s="1024"/>
      <c r="Z56" s="1024"/>
      <c r="AA56" s="1024"/>
      <c r="AB56" s="1024"/>
      <c r="AC56" s="1024"/>
      <c r="AD56" s="1024"/>
      <c r="AE56" s="1024"/>
      <c r="AF56" s="1024"/>
      <c r="AG56" s="1025" t="s">
        <v>62</v>
      </c>
      <c r="AH56" s="1025"/>
      <c r="AI56" s="1025"/>
      <c r="AJ56" s="1025"/>
      <c r="AK56" s="1025"/>
      <c r="AL56" s="1025"/>
      <c r="AM56" s="1025"/>
      <c r="AN56" s="1025"/>
      <c r="AO56" s="1025"/>
      <c r="AP56" s="1025"/>
      <c r="AQ56" s="1025"/>
      <c r="AR56" s="1024" t="str">
        <f>IF(V56="","",SUM(V56,AG56))</f>
        <v/>
      </c>
      <c r="AS56" s="1024"/>
      <c r="AT56" s="1024"/>
      <c r="AU56" s="1024"/>
      <c r="AV56" s="1024"/>
      <c r="AW56" s="1024"/>
      <c r="AX56" s="1024"/>
      <c r="AY56" s="1024"/>
      <c r="AZ56" s="1024"/>
      <c r="BA56" s="1024"/>
      <c r="BB56" s="1024"/>
      <c r="BC56" s="753"/>
      <c r="BD56" s="753"/>
      <c r="BE56" s="753"/>
      <c r="BF56" s="753"/>
      <c r="BG56" s="753"/>
      <c r="BH56" s="753"/>
      <c r="BI56" s="753"/>
      <c r="BJ56" s="753"/>
      <c r="BK56" s="753"/>
      <c r="BL56" s="753"/>
      <c r="BM56" s="753"/>
      <c r="BN56" s="753"/>
      <c r="BO56" s="753"/>
      <c r="BP56" s="753"/>
      <c r="BQ56" s="753"/>
      <c r="BR56" s="753"/>
      <c r="BS56" s="753"/>
      <c r="BT56" s="753"/>
      <c r="BU56" s="753"/>
      <c r="BV56" s="753"/>
      <c r="BW56" s="753"/>
      <c r="BX56" s="753"/>
      <c r="BY56" s="753"/>
      <c r="BZ56" s="1026"/>
    </row>
    <row r="57" spans="2:91" ht="17.25" customHeight="1" thickBot="1">
      <c r="B57" s="1000" t="s">
        <v>64</v>
      </c>
      <c r="C57" s="1001"/>
      <c r="D57" s="1001"/>
      <c r="E57" s="1001"/>
      <c r="F57" s="1001"/>
      <c r="G57" s="1001"/>
      <c r="H57" s="1001"/>
      <c r="I57" s="1001"/>
      <c r="J57" s="1001"/>
      <c r="K57" s="1001"/>
      <c r="L57" s="1001"/>
      <c r="M57" s="1001"/>
      <c r="N57" s="1001"/>
      <c r="O57" s="1001"/>
      <c r="P57" s="1001"/>
      <c r="Q57" s="1001"/>
      <c r="R57" s="1001"/>
      <c r="S57" s="1001"/>
      <c r="T57" s="1001"/>
      <c r="U57" s="1001"/>
      <c r="V57" s="1002" t="str">
        <f>IF('C-1経費内訳'!$K$10=0,"",'C-1経費内訳'!$K$10)</f>
        <v/>
      </c>
      <c r="W57" s="1002"/>
      <c r="X57" s="1002"/>
      <c r="Y57" s="1002"/>
      <c r="Z57" s="1002"/>
      <c r="AA57" s="1002"/>
      <c r="AB57" s="1002"/>
      <c r="AC57" s="1002"/>
      <c r="AD57" s="1002"/>
      <c r="AE57" s="1002"/>
      <c r="AF57" s="1002"/>
      <c r="AG57" s="1003" t="s">
        <v>62</v>
      </c>
      <c r="AH57" s="1003"/>
      <c r="AI57" s="1003"/>
      <c r="AJ57" s="1003"/>
      <c r="AK57" s="1003"/>
      <c r="AL57" s="1003"/>
      <c r="AM57" s="1003"/>
      <c r="AN57" s="1003"/>
      <c r="AO57" s="1003"/>
      <c r="AP57" s="1003"/>
      <c r="AQ57" s="1003"/>
      <c r="AR57" s="1002" t="str">
        <f>IF(V57="","",SUM(V57,AG57))</f>
        <v/>
      </c>
      <c r="AS57" s="1002"/>
      <c r="AT57" s="1002"/>
      <c r="AU57" s="1002"/>
      <c r="AV57" s="1002"/>
      <c r="AW57" s="1002"/>
      <c r="AX57" s="1002"/>
      <c r="AY57" s="1002"/>
      <c r="AZ57" s="1002"/>
      <c r="BA57" s="1002"/>
      <c r="BB57" s="1002"/>
      <c r="BC57" s="1004"/>
      <c r="BD57" s="1004"/>
      <c r="BE57" s="1004"/>
      <c r="BF57" s="1004"/>
      <c r="BG57" s="1004"/>
      <c r="BH57" s="1004"/>
      <c r="BI57" s="1004"/>
      <c r="BJ57" s="1004"/>
      <c r="BK57" s="1004"/>
      <c r="BL57" s="1004"/>
      <c r="BM57" s="1004"/>
      <c r="BN57" s="1004"/>
      <c r="BO57" s="1004"/>
      <c r="BP57" s="1004"/>
      <c r="BQ57" s="1004"/>
      <c r="BR57" s="1004"/>
      <c r="BS57" s="1004"/>
      <c r="BT57" s="1004"/>
      <c r="BU57" s="1004"/>
      <c r="BV57" s="1004"/>
      <c r="BW57" s="1004"/>
      <c r="BX57" s="1004"/>
      <c r="BY57" s="1004"/>
      <c r="BZ57" s="1005"/>
    </row>
    <row r="58" spans="2:91" ht="17.25" customHeight="1" thickBot="1">
      <c r="B58" s="1006" t="s">
        <v>65</v>
      </c>
      <c r="C58" s="1007"/>
      <c r="D58" s="1007"/>
      <c r="E58" s="1007"/>
      <c r="F58" s="1007"/>
      <c r="G58" s="1007"/>
      <c r="H58" s="1007"/>
      <c r="I58" s="1007"/>
      <c r="J58" s="1007"/>
      <c r="K58" s="1007"/>
      <c r="L58" s="1007"/>
      <c r="M58" s="1007"/>
      <c r="N58" s="1007"/>
      <c r="O58" s="1007"/>
      <c r="P58" s="1007"/>
      <c r="Q58" s="1007"/>
      <c r="R58" s="1007"/>
      <c r="S58" s="1007"/>
      <c r="T58" s="1007"/>
      <c r="U58" s="1007"/>
      <c r="V58" s="1008" t="str">
        <f>IF(U158="","",U158)</f>
        <v/>
      </c>
      <c r="W58" s="1009"/>
      <c r="X58" s="1009"/>
      <c r="Y58" s="1009"/>
      <c r="Z58" s="1009"/>
      <c r="AA58" s="1009"/>
      <c r="AB58" s="1009"/>
      <c r="AC58" s="1009"/>
      <c r="AD58" s="1009"/>
      <c r="AE58" s="1009"/>
      <c r="AF58" s="1009"/>
      <c r="AG58" s="1010" t="s">
        <v>66</v>
      </c>
      <c r="AH58" s="1010"/>
      <c r="AI58" s="1010"/>
      <c r="AJ58" s="1010"/>
      <c r="AK58" s="1010"/>
      <c r="AL58" s="1010"/>
      <c r="AM58" s="1011"/>
      <c r="AN58" s="1007" t="s">
        <v>67</v>
      </c>
      <c r="AO58" s="1007"/>
      <c r="AP58" s="1007"/>
      <c r="AQ58" s="1007"/>
      <c r="AR58" s="1007"/>
      <c r="AS58" s="1007"/>
      <c r="AT58" s="1007"/>
      <c r="AU58" s="1007"/>
      <c r="AV58" s="1007"/>
      <c r="AW58" s="1007"/>
      <c r="AX58" s="1007"/>
      <c r="AY58" s="1007"/>
      <c r="AZ58" s="1007"/>
      <c r="BA58" s="1007"/>
      <c r="BB58" s="1007"/>
      <c r="BC58" s="1007"/>
      <c r="BD58" s="1007"/>
      <c r="BE58" s="1007"/>
      <c r="BF58" s="1007"/>
      <c r="BG58" s="1007"/>
      <c r="BH58" s="1012" t="str">
        <f>IF(OR(AR56="",V58=""),"",ROUNDDOWN(AR56/V58/BJ164,0))</f>
        <v/>
      </c>
      <c r="BI58" s="1013"/>
      <c r="BJ58" s="1013"/>
      <c r="BK58" s="1013"/>
      <c r="BL58" s="1013"/>
      <c r="BM58" s="1013"/>
      <c r="BN58" s="1013"/>
      <c r="BO58" s="1013"/>
      <c r="BP58" s="1013"/>
      <c r="BQ58" s="1013"/>
      <c r="BR58" s="1013"/>
      <c r="BS58" s="1014" t="s">
        <v>68</v>
      </c>
      <c r="BT58" s="1014"/>
      <c r="BU58" s="1014"/>
      <c r="BV58" s="1014"/>
      <c r="BW58" s="1014"/>
      <c r="BX58" s="1014"/>
      <c r="BY58" s="1014"/>
      <c r="BZ58" s="1015"/>
    </row>
    <row r="59" spans="2:91" ht="7.5" customHeight="1" thickBot="1">
      <c r="B59" s="40"/>
      <c r="C59" s="41"/>
      <c r="D59" s="41"/>
      <c r="E59" s="42"/>
      <c r="F59" s="42"/>
      <c r="G59" s="42"/>
      <c r="H59" s="42"/>
      <c r="I59" s="42"/>
      <c r="J59" s="42"/>
      <c r="K59" s="42"/>
      <c r="L59" s="42"/>
      <c r="M59" s="42"/>
      <c r="N59" s="42"/>
      <c r="O59" s="42"/>
      <c r="P59" s="42"/>
      <c r="Q59" s="42"/>
      <c r="R59" s="42"/>
      <c r="S59" s="42"/>
      <c r="T59" s="42"/>
      <c r="U59" s="42"/>
      <c r="V59" s="43"/>
      <c r="W59" s="43"/>
      <c r="X59" s="43"/>
      <c r="Y59" s="43"/>
      <c r="Z59" s="43"/>
      <c r="AA59" s="43"/>
      <c r="AB59" s="43"/>
      <c r="AC59" s="43"/>
      <c r="AD59" s="43"/>
      <c r="AE59" s="43"/>
      <c r="AF59" s="43"/>
      <c r="AG59" s="43"/>
      <c r="AH59" s="18"/>
      <c r="AI59" s="18"/>
      <c r="AJ59" s="18"/>
      <c r="AK59" s="44"/>
      <c r="AL59" s="44"/>
      <c r="AM59" s="44"/>
      <c r="AN59" s="44"/>
      <c r="AO59" s="44"/>
      <c r="AP59" s="44"/>
      <c r="AQ59" s="44"/>
      <c r="AR59" s="44"/>
      <c r="AS59" s="44"/>
      <c r="AT59" s="44"/>
      <c r="AU59" s="44"/>
      <c r="AV59" s="44"/>
      <c r="AW59" s="44"/>
      <c r="AX59" s="44"/>
      <c r="AY59" s="44"/>
      <c r="AZ59" s="44"/>
      <c r="BA59" s="44"/>
      <c r="BB59" s="44"/>
      <c r="BC59" s="44"/>
      <c r="BD59" s="44"/>
      <c r="BE59" s="44"/>
      <c r="BF59" s="44"/>
      <c r="BG59" s="44"/>
      <c r="BH59" s="44"/>
      <c r="BI59" s="44"/>
      <c r="BJ59" s="44"/>
      <c r="BK59" s="44"/>
      <c r="BL59" s="44"/>
      <c r="BM59" s="44"/>
      <c r="BN59" s="44"/>
      <c r="BO59" s="44"/>
      <c r="BP59" s="44"/>
      <c r="BQ59" s="44"/>
      <c r="BR59" s="44"/>
      <c r="BS59" s="44"/>
      <c r="BT59" s="44"/>
      <c r="BU59" s="44"/>
      <c r="BV59" s="44"/>
      <c r="BW59" s="44"/>
      <c r="BX59" s="44"/>
      <c r="BY59" s="41"/>
      <c r="BZ59" s="45"/>
    </row>
    <row r="60" spans="2:91" ht="19.5" customHeight="1" thickBot="1">
      <c r="B60" s="789" t="s">
        <v>69</v>
      </c>
      <c r="C60" s="790"/>
      <c r="D60" s="790"/>
      <c r="E60" s="790"/>
      <c r="F60" s="790"/>
      <c r="G60" s="790"/>
      <c r="H60" s="790"/>
      <c r="I60" s="790"/>
      <c r="J60" s="790"/>
      <c r="K60" s="790"/>
      <c r="L60" s="790"/>
      <c r="M60" s="790"/>
      <c r="N60" s="790"/>
      <c r="O60" s="790"/>
      <c r="P60" s="790"/>
      <c r="Q60" s="790"/>
      <c r="R60" s="790"/>
      <c r="S60" s="790"/>
      <c r="T60" s="790"/>
      <c r="U60" s="790"/>
      <c r="V60" s="790"/>
      <c r="W60" s="790"/>
      <c r="X60" s="790"/>
      <c r="Y60" s="790"/>
      <c r="Z60" s="790"/>
      <c r="AA60" s="790"/>
      <c r="AB60" s="790"/>
      <c r="AC60" s="790"/>
      <c r="AD60" s="790"/>
      <c r="AE60" s="790"/>
      <c r="AF60" s="790"/>
      <c r="AG60" s="790"/>
      <c r="AH60" s="790"/>
      <c r="AI60" s="790"/>
      <c r="AJ60" s="790"/>
      <c r="AK60" s="790"/>
      <c r="AL60" s="790"/>
      <c r="AM60" s="790"/>
      <c r="AN60" s="790"/>
      <c r="AO60" s="790"/>
      <c r="AP60" s="790"/>
      <c r="AQ60" s="790"/>
      <c r="AR60" s="790"/>
      <c r="AS60" s="790"/>
      <c r="AT60" s="790"/>
      <c r="AU60" s="790"/>
      <c r="AV60" s="790"/>
      <c r="AW60" s="790"/>
      <c r="AX60" s="790"/>
      <c r="AY60" s="790"/>
      <c r="AZ60" s="790"/>
      <c r="BA60" s="790"/>
      <c r="BB60" s="790"/>
      <c r="BC60" s="790"/>
      <c r="BD60" s="790"/>
      <c r="BE60" s="790"/>
      <c r="BF60" s="790"/>
      <c r="BG60" s="790"/>
      <c r="BH60" s="790"/>
      <c r="BI60" s="790"/>
      <c r="BJ60" s="790"/>
      <c r="BK60" s="790"/>
      <c r="BL60" s="790"/>
      <c r="BM60" s="790"/>
      <c r="BN60" s="790"/>
      <c r="BO60" s="790"/>
      <c r="BP60" s="790"/>
      <c r="BQ60" s="790"/>
      <c r="BR60" s="790"/>
      <c r="BS60" s="790"/>
      <c r="BT60" s="790"/>
      <c r="BU60" s="790"/>
      <c r="BV60" s="790"/>
      <c r="BW60" s="790"/>
      <c r="BX60" s="790"/>
      <c r="BY60" s="790"/>
      <c r="BZ60" s="791"/>
      <c r="CB60" s="11"/>
      <c r="CC60" s="11"/>
      <c r="CD60" s="11"/>
      <c r="CE60" s="11"/>
      <c r="CF60" s="11"/>
      <c r="CG60" s="11"/>
      <c r="CH60" s="11"/>
      <c r="CI60" s="11"/>
    </row>
    <row r="61" spans="2:91" ht="18" customHeight="1">
      <c r="B61" s="987" t="s">
        <v>70</v>
      </c>
      <c r="C61" s="988"/>
      <c r="D61" s="988"/>
      <c r="E61" s="988"/>
      <c r="F61" s="988"/>
      <c r="G61" s="988"/>
      <c r="H61" s="988"/>
      <c r="I61" s="988"/>
      <c r="J61" s="989"/>
      <c r="K61" s="991" t="s">
        <v>10</v>
      </c>
      <c r="L61" s="988"/>
      <c r="M61" s="988"/>
      <c r="N61" s="988"/>
      <c r="O61" s="988"/>
      <c r="P61" s="988"/>
      <c r="Q61" s="988"/>
      <c r="R61" s="988"/>
      <c r="S61" s="988"/>
      <c r="T61" s="988"/>
      <c r="U61" s="989"/>
      <c r="V61" s="992"/>
      <c r="W61" s="992"/>
      <c r="X61" s="992"/>
      <c r="Y61" s="992"/>
      <c r="Z61" s="992"/>
      <c r="AA61" s="992"/>
      <c r="AB61" s="992"/>
      <c r="AC61" s="992"/>
      <c r="AD61" s="992"/>
      <c r="AE61" s="992"/>
      <c r="AF61" s="992"/>
      <c r="AG61" s="992"/>
      <c r="AH61" s="992"/>
      <c r="AI61" s="992"/>
      <c r="AJ61" s="992"/>
      <c r="AK61" s="992"/>
      <c r="AL61" s="992"/>
      <c r="AM61" s="992"/>
      <c r="AN61" s="992"/>
      <c r="AO61" s="992"/>
      <c r="AP61" s="992"/>
      <c r="AQ61" s="992"/>
      <c r="AR61" s="992"/>
      <c r="AS61" s="992"/>
      <c r="AT61" s="992"/>
      <c r="AU61" s="992"/>
      <c r="AV61" s="992"/>
      <c r="AW61" s="992"/>
      <c r="AX61" s="992"/>
      <c r="AY61" s="992"/>
      <c r="AZ61" s="992"/>
      <c r="BA61" s="992"/>
      <c r="BB61" s="992"/>
      <c r="BC61" s="992"/>
      <c r="BD61" s="992"/>
      <c r="BE61" s="992"/>
      <c r="BF61" s="992"/>
      <c r="BG61" s="992"/>
      <c r="BH61" s="992"/>
      <c r="BI61" s="992"/>
      <c r="BJ61" s="992"/>
      <c r="BK61" s="992"/>
      <c r="BL61" s="992"/>
      <c r="BM61" s="992"/>
      <c r="BN61" s="992"/>
      <c r="BO61" s="992"/>
      <c r="BP61" s="992"/>
      <c r="BQ61" s="992"/>
      <c r="BR61" s="992"/>
      <c r="BS61" s="992"/>
      <c r="BT61" s="992"/>
      <c r="BU61" s="992"/>
      <c r="BV61" s="992"/>
      <c r="BW61" s="992"/>
      <c r="BX61" s="992"/>
      <c r="BY61" s="992"/>
      <c r="BZ61" s="993"/>
      <c r="CL61" s="4" t="s">
        <v>71</v>
      </c>
      <c r="CM61" s="52" t="s">
        <v>72</v>
      </c>
    </row>
    <row r="62" spans="2:91" ht="18" customHeight="1">
      <c r="B62" s="955"/>
      <c r="C62" s="956"/>
      <c r="D62" s="956"/>
      <c r="E62" s="956"/>
      <c r="F62" s="956"/>
      <c r="G62" s="956"/>
      <c r="H62" s="956"/>
      <c r="I62" s="956"/>
      <c r="J62" s="957"/>
      <c r="K62" s="756" t="s">
        <v>73</v>
      </c>
      <c r="L62" s="756"/>
      <c r="M62" s="756"/>
      <c r="N62" s="756"/>
      <c r="O62" s="756"/>
      <c r="P62" s="756"/>
      <c r="Q62" s="756"/>
      <c r="R62" s="756"/>
      <c r="S62" s="756"/>
      <c r="T62" s="756"/>
      <c r="U62" s="756"/>
      <c r="V62" s="896"/>
      <c r="W62" s="897"/>
      <c r="X62" s="897"/>
      <c r="Y62" s="897"/>
      <c r="Z62" s="897"/>
      <c r="AA62" s="897"/>
      <c r="AB62" s="897"/>
      <c r="AC62" s="897"/>
      <c r="AD62" s="897"/>
      <c r="AE62" s="897"/>
      <c r="AF62" s="897"/>
      <c r="AG62" s="897"/>
      <c r="AH62" s="897"/>
      <c r="AI62" s="897"/>
      <c r="AJ62" s="897"/>
      <c r="AK62" s="897"/>
      <c r="AL62" s="897"/>
      <c r="AM62" s="897"/>
      <c r="AN62" s="897"/>
      <c r="AO62" s="897"/>
      <c r="AP62" s="897"/>
      <c r="AQ62" s="897"/>
      <c r="AR62" s="897"/>
      <c r="AS62" s="897"/>
      <c r="AT62" s="897"/>
      <c r="AU62" s="897"/>
      <c r="AV62" s="897"/>
      <c r="AW62" s="897"/>
      <c r="AX62" s="897"/>
      <c r="AY62" s="897"/>
      <c r="AZ62" s="897"/>
      <c r="BA62" s="897"/>
      <c r="BB62" s="897"/>
      <c r="BC62" s="897"/>
      <c r="BD62" s="897"/>
      <c r="BE62" s="897"/>
      <c r="BF62" s="897"/>
      <c r="BG62" s="898"/>
      <c r="BH62" s="994" t="s">
        <v>74</v>
      </c>
      <c r="BI62" s="995"/>
      <c r="BJ62" s="995"/>
      <c r="BK62" s="995"/>
      <c r="BL62" s="995"/>
      <c r="BM62" s="995"/>
      <c r="BN62" s="995"/>
      <c r="BO62" s="996"/>
      <c r="BP62" s="997" t="s">
        <v>82</v>
      </c>
      <c r="BQ62" s="998"/>
      <c r="BR62" s="998"/>
      <c r="BS62" s="998"/>
      <c r="BT62" s="998"/>
      <c r="BU62" s="998"/>
      <c r="BV62" s="998"/>
      <c r="BW62" s="998"/>
      <c r="BX62" s="998"/>
      <c r="BY62" s="998"/>
      <c r="BZ62" s="999"/>
      <c r="CK62" s="4" t="s">
        <v>75</v>
      </c>
      <c r="CL62" s="4" t="s">
        <v>76</v>
      </c>
      <c r="CM62" s="52" t="s">
        <v>77</v>
      </c>
    </row>
    <row r="63" spans="2:91" ht="18" customHeight="1">
      <c r="B63" s="955"/>
      <c r="C63" s="956"/>
      <c r="D63" s="956"/>
      <c r="E63" s="956"/>
      <c r="F63" s="956"/>
      <c r="G63" s="956"/>
      <c r="H63" s="956"/>
      <c r="I63" s="956"/>
      <c r="J63" s="957"/>
      <c r="K63" s="754" t="str">
        <f>IF(BP62="",CL61,VLOOKUP(BP62,CK62:CM64,2,FALSE))</f>
        <v>ため池面積</v>
      </c>
      <c r="L63" s="755"/>
      <c r="M63" s="755"/>
      <c r="N63" s="755"/>
      <c r="O63" s="755"/>
      <c r="P63" s="755"/>
      <c r="Q63" s="755"/>
      <c r="R63" s="755"/>
      <c r="S63" s="755"/>
      <c r="T63" s="755"/>
      <c r="U63" s="893"/>
      <c r="V63" s="968"/>
      <c r="W63" s="969"/>
      <c r="X63" s="969"/>
      <c r="Y63" s="969"/>
      <c r="Z63" s="969"/>
      <c r="AA63" s="969"/>
      <c r="AB63" s="969"/>
      <c r="AC63" s="969"/>
      <c r="AD63" s="969"/>
      <c r="AE63" s="970" t="s">
        <v>78</v>
      </c>
      <c r="AF63" s="970"/>
      <c r="AG63" s="971"/>
      <c r="AH63" s="804" t="s">
        <v>79</v>
      </c>
      <c r="AI63" s="804"/>
      <c r="AJ63" s="804"/>
      <c r="AK63" s="804"/>
      <c r="AL63" s="804"/>
      <c r="AM63" s="804"/>
      <c r="AN63" s="804"/>
      <c r="AO63" s="804"/>
      <c r="AP63" s="804"/>
      <c r="AQ63" s="804"/>
      <c r="AR63" s="804"/>
      <c r="AS63" s="804"/>
      <c r="AT63" s="804"/>
      <c r="AU63" s="805"/>
      <c r="AV63" s="968"/>
      <c r="AW63" s="969"/>
      <c r="AX63" s="969"/>
      <c r="AY63" s="969"/>
      <c r="AZ63" s="969"/>
      <c r="BA63" s="969"/>
      <c r="BB63" s="969"/>
      <c r="BC63" s="969"/>
      <c r="BD63" s="969"/>
      <c r="BE63" s="970" t="s">
        <v>78</v>
      </c>
      <c r="BF63" s="970"/>
      <c r="BG63" s="971"/>
      <c r="BH63" s="823" t="s">
        <v>80</v>
      </c>
      <c r="BI63" s="824"/>
      <c r="BJ63" s="824"/>
      <c r="BK63" s="824"/>
      <c r="BL63" s="824"/>
      <c r="BM63" s="824"/>
      <c r="BN63" s="824"/>
      <c r="BO63" s="825"/>
      <c r="BP63" s="980" t="str">
        <f>IF(OR(V63="",AV63=""),"",ROUNDDOWN(AV63/V63*100,1))</f>
        <v/>
      </c>
      <c r="BQ63" s="980"/>
      <c r="BR63" s="980"/>
      <c r="BS63" s="980"/>
      <c r="BT63" s="980"/>
      <c r="BU63" s="980"/>
      <c r="BV63" s="980"/>
      <c r="BW63" s="980"/>
      <c r="BX63" s="981" t="s">
        <v>81</v>
      </c>
      <c r="BY63" s="981"/>
      <c r="BZ63" s="982"/>
      <c r="CK63" s="4" t="s">
        <v>82</v>
      </c>
      <c r="CL63" s="4" t="s">
        <v>83</v>
      </c>
      <c r="CM63" s="52" t="s">
        <v>84</v>
      </c>
    </row>
    <row r="64" spans="2:91" ht="18" customHeight="1">
      <c r="B64" s="955"/>
      <c r="C64" s="956"/>
      <c r="D64" s="956"/>
      <c r="E64" s="956"/>
      <c r="F64" s="956"/>
      <c r="G64" s="956"/>
      <c r="H64" s="956"/>
      <c r="I64" s="956"/>
      <c r="J64" s="957"/>
      <c r="K64" s="983" t="str">
        <f>IF(BP62="",CM61,VLOOKUP(BP62,CK62:CM64,3,FALSE))</f>
        <v>ため池
管理者</v>
      </c>
      <c r="L64" s="953"/>
      <c r="M64" s="953"/>
      <c r="N64" s="953"/>
      <c r="O64" s="953"/>
      <c r="P64" s="954"/>
      <c r="Q64" s="933" t="s">
        <v>85</v>
      </c>
      <c r="R64" s="933"/>
      <c r="S64" s="933"/>
      <c r="T64" s="933"/>
      <c r="U64" s="933"/>
      <c r="V64" s="894"/>
      <c r="W64" s="894"/>
      <c r="X64" s="894"/>
      <c r="Y64" s="894"/>
      <c r="Z64" s="894"/>
      <c r="AA64" s="894"/>
      <c r="AB64" s="894"/>
      <c r="AC64" s="894"/>
      <c r="AD64" s="894"/>
      <c r="AE64" s="894"/>
      <c r="AF64" s="894"/>
      <c r="AG64" s="894"/>
      <c r="AH64" s="894"/>
      <c r="AI64" s="894"/>
      <c r="AJ64" s="894"/>
      <c r="AK64" s="894"/>
      <c r="AL64" s="894"/>
      <c r="AM64" s="894"/>
      <c r="AN64" s="894"/>
      <c r="AO64" s="894"/>
      <c r="AP64" s="894"/>
      <c r="AQ64" s="894"/>
      <c r="AR64" s="894"/>
      <c r="AS64" s="894"/>
      <c r="AT64" s="894"/>
      <c r="AU64" s="894"/>
      <c r="AV64" s="894"/>
      <c r="AW64" s="894"/>
      <c r="AX64" s="894"/>
      <c r="AY64" s="894"/>
      <c r="AZ64" s="894"/>
      <c r="BA64" s="894"/>
      <c r="BB64" s="894"/>
      <c r="BC64" s="894"/>
      <c r="BD64" s="894"/>
      <c r="BE64" s="894"/>
      <c r="BF64" s="894"/>
      <c r="BG64" s="894"/>
      <c r="BH64" s="894"/>
      <c r="BI64" s="894"/>
      <c r="BJ64" s="894"/>
      <c r="BK64" s="894"/>
      <c r="BL64" s="894"/>
      <c r="BM64" s="894"/>
      <c r="BN64" s="894"/>
      <c r="BO64" s="894"/>
      <c r="BP64" s="894"/>
      <c r="BQ64" s="894"/>
      <c r="BR64" s="894"/>
      <c r="BS64" s="894"/>
      <c r="BT64" s="894"/>
      <c r="BU64" s="894"/>
      <c r="BV64" s="894"/>
      <c r="BW64" s="894"/>
      <c r="BX64" s="894"/>
      <c r="BY64" s="894"/>
      <c r="BZ64" s="895"/>
      <c r="CK64" s="4" t="s">
        <v>86</v>
      </c>
      <c r="CL64" s="4" t="s">
        <v>87</v>
      </c>
      <c r="CM64" s="52" t="s">
        <v>88</v>
      </c>
    </row>
    <row r="65" spans="2:89" ht="18" customHeight="1">
      <c r="B65" s="990"/>
      <c r="C65" s="985"/>
      <c r="D65" s="985"/>
      <c r="E65" s="985"/>
      <c r="F65" s="985"/>
      <c r="G65" s="985"/>
      <c r="H65" s="985"/>
      <c r="I65" s="985"/>
      <c r="J65" s="986"/>
      <c r="K65" s="984"/>
      <c r="L65" s="985"/>
      <c r="M65" s="985"/>
      <c r="N65" s="985"/>
      <c r="O65" s="985"/>
      <c r="P65" s="986"/>
      <c r="Q65" s="756" t="s">
        <v>89</v>
      </c>
      <c r="R65" s="756"/>
      <c r="S65" s="756"/>
      <c r="T65" s="756"/>
      <c r="U65" s="756"/>
      <c r="V65" s="894"/>
      <c r="W65" s="894"/>
      <c r="X65" s="894"/>
      <c r="Y65" s="894"/>
      <c r="Z65" s="894"/>
      <c r="AA65" s="894"/>
      <c r="AB65" s="894"/>
      <c r="AC65" s="894"/>
      <c r="AD65" s="894"/>
      <c r="AE65" s="894"/>
      <c r="AF65" s="894"/>
      <c r="AG65" s="894"/>
      <c r="AH65" s="894"/>
      <c r="AI65" s="894"/>
      <c r="AJ65" s="894"/>
      <c r="AK65" s="894"/>
      <c r="AL65" s="894"/>
      <c r="AM65" s="894"/>
      <c r="AN65" s="894"/>
      <c r="AO65" s="894"/>
      <c r="AP65" s="894"/>
      <c r="AQ65" s="894"/>
      <c r="AR65" s="894"/>
      <c r="AS65" s="894"/>
      <c r="AT65" s="894"/>
      <c r="AU65" s="894"/>
      <c r="AV65" s="894"/>
      <c r="AW65" s="894"/>
      <c r="AX65" s="894"/>
      <c r="AY65" s="894"/>
      <c r="AZ65" s="894"/>
      <c r="BA65" s="894"/>
      <c r="BB65" s="894"/>
      <c r="BC65" s="894"/>
      <c r="BD65" s="894"/>
      <c r="BE65" s="894"/>
      <c r="BF65" s="894"/>
      <c r="BG65" s="894"/>
      <c r="BH65" s="894"/>
      <c r="BI65" s="894"/>
      <c r="BJ65" s="894"/>
      <c r="BK65" s="894"/>
      <c r="BL65" s="894"/>
      <c r="BM65" s="894"/>
      <c r="BN65" s="894"/>
      <c r="BO65" s="894"/>
      <c r="BP65" s="894"/>
      <c r="BQ65" s="894"/>
      <c r="BR65" s="894"/>
      <c r="BS65" s="894"/>
      <c r="BT65" s="894"/>
      <c r="BU65" s="894"/>
      <c r="BV65" s="894"/>
      <c r="BW65" s="894"/>
      <c r="BX65" s="894"/>
      <c r="BY65" s="894"/>
      <c r="BZ65" s="895"/>
    </row>
    <row r="66" spans="2:89" ht="18" customHeight="1">
      <c r="B66" s="974" t="s">
        <v>90</v>
      </c>
      <c r="C66" s="975"/>
      <c r="D66" s="975"/>
      <c r="E66" s="975"/>
      <c r="F66" s="975"/>
      <c r="G66" s="975"/>
      <c r="H66" s="975"/>
      <c r="I66" s="975"/>
      <c r="J66" s="975"/>
      <c r="K66" s="975"/>
      <c r="L66" s="975"/>
      <c r="M66" s="975"/>
      <c r="N66" s="975"/>
      <c r="O66" s="975"/>
      <c r="P66" s="975"/>
      <c r="Q66" s="975"/>
      <c r="R66" s="975"/>
      <c r="S66" s="975"/>
      <c r="T66" s="975"/>
      <c r="U66" s="975"/>
      <c r="V66" s="968"/>
      <c r="W66" s="969"/>
      <c r="X66" s="969"/>
      <c r="Y66" s="969"/>
      <c r="Z66" s="969"/>
      <c r="AA66" s="969"/>
      <c r="AB66" s="969"/>
      <c r="AC66" s="969"/>
      <c r="AD66" s="969"/>
      <c r="AE66" s="970" t="s">
        <v>91</v>
      </c>
      <c r="AF66" s="970"/>
      <c r="AG66" s="971"/>
      <c r="AH66" s="756" t="s">
        <v>92</v>
      </c>
      <c r="AI66" s="756"/>
      <c r="AJ66" s="756"/>
      <c r="AK66" s="756"/>
      <c r="AL66" s="756"/>
      <c r="AM66" s="756"/>
      <c r="AN66" s="756"/>
      <c r="AO66" s="756"/>
      <c r="AP66" s="756"/>
      <c r="AQ66" s="756"/>
      <c r="AR66" s="976"/>
      <c r="AS66" s="976"/>
      <c r="AT66" s="976"/>
      <c r="AU66" s="976"/>
      <c r="AV66" s="976"/>
      <c r="AW66" s="976"/>
      <c r="AX66" s="976"/>
      <c r="AY66" s="976"/>
      <c r="AZ66" s="976"/>
      <c r="BA66" s="976"/>
      <c r="BB66" s="976"/>
      <c r="BC66" s="976"/>
      <c r="BD66" s="977"/>
      <c r="BE66" s="978"/>
      <c r="BF66" s="978"/>
      <c r="BG66" s="978"/>
      <c r="BH66" s="978"/>
      <c r="BI66" s="978"/>
      <c r="BJ66" s="978"/>
      <c r="BK66" s="978"/>
      <c r="BL66" s="978"/>
      <c r="BM66" s="978"/>
      <c r="BN66" s="978"/>
      <c r="BO66" s="978"/>
      <c r="BP66" s="978"/>
      <c r="BQ66" s="978"/>
      <c r="BR66" s="978"/>
      <c r="BS66" s="978"/>
      <c r="BT66" s="978"/>
      <c r="BU66" s="978"/>
      <c r="BV66" s="978"/>
      <c r="BW66" s="978"/>
      <c r="BX66" s="978"/>
      <c r="BY66" s="978"/>
      <c r="BZ66" s="979"/>
      <c r="CK66" s="4" t="s">
        <v>93</v>
      </c>
    </row>
    <row r="67" spans="2:89" ht="18" customHeight="1">
      <c r="B67" s="952" t="s">
        <v>94</v>
      </c>
      <c r="C67" s="953"/>
      <c r="D67" s="953"/>
      <c r="E67" s="953"/>
      <c r="F67" s="953"/>
      <c r="G67" s="953"/>
      <c r="H67" s="953"/>
      <c r="I67" s="953"/>
      <c r="J67" s="954"/>
      <c r="K67" s="754" t="s">
        <v>10</v>
      </c>
      <c r="L67" s="755"/>
      <c r="M67" s="755"/>
      <c r="N67" s="755"/>
      <c r="O67" s="755"/>
      <c r="P67" s="755"/>
      <c r="Q67" s="755"/>
      <c r="R67" s="755"/>
      <c r="S67" s="755"/>
      <c r="T67" s="755"/>
      <c r="U67" s="893"/>
      <c r="V67" s="894"/>
      <c r="W67" s="894"/>
      <c r="X67" s="894"/>
      <c r="Y67" s="894"/>
      <c r="Z67" s="894"/>
      <c r="AA67" s="894"/>
      <c r="AB67" s="894"/>
      <c r="AC67" s="894"/>
      <c r="AD67" s="894"/>
      <c r="AE67" s="894"/>
      <c r="AF67" s="894"/>
      <c r="AG67" s="894"/>
      <c r="AH67" s="894"/>
      <c r="AI67" s="894"/>
      <c r="AJ67" s="894"/>
      <c r="AK67" s="894"/>
      <c r="AL67" s="894"/>
      <c r="AM67" s="894"/>
      <c r="AN67" s="894"/>
      <c r="AO67" s="894"/>
      <c r="AP67" s="894"/>
      <c r="AQ67" s="894"/>
      <c r="AR67" s="894"/>
      <c r="AS67" s="894"/>
      <c r="AT67" s="894"/>
      <c r="AU67" s="894"/>
      <c r="AV67" s="894"/>
      <c r="AW67" s="894"/>
      <c r="AX67" s="894"/>
      <c r="AY67" s="894"/>
      <c r="AZ67" s="894"/>
      <c r="BA67" s="894"/>
      <c r="BB67" s="894"/>
      <c r="BC67" s="894"/>
      <c r="BD67" s="894"/>
      <c r="BE67" s="894"/>
      <c r="BF67" s="894"/>
      <c r="BG67" s="894"/>
      <c r="BH67" s="894"/>
      <c r="BI67" s="894"/>
      <c r="BJ67" s="894"/>
      <c r="BK67" s="894"/>
      <c r="BL67" s="894"/>
      <c r="BM67" s="894"/>
      <c r="BN67" s="894"/>
      <c r="BO67" s="894"/>
      <c r="BP67" s="894"/>
      <c r="BQ67" s="894"/>
      <c r="BR67" s="894"/>
      <c r="BS67" s="894"/>
      <c r="BT67" s="894"/>
      <c r="BU67" s="894"/>
      <c r="BV67" s="894"/>
      <c r="BW67" s="894"/>
      <c r="BX67" s="894"/>
      <c r="BY67" s="894"/>
      <c r="BZ67" s="895"/>
      <c r="CK67" s="4" t="s">
        <v>95</v>
      </c>
    </row>
    <row r="68" spans="2:89" ht="18" customHeight="1">
      <c r="B68" s="955"/>
      <c r="C68" s="956"/>
      <c r="D68" s="956"/>
      <c r="E68" s="956"/>
      <c r="F68" s="956"/>
      <c r="G68" s="956"/>
      <c r="H68" s="956"/>
      <c r="I68" s="956"/>
      <c r="J68" s="957"/>
      <c r="K68" s="754" t="s">
        <v>96</v>
      </c>
      <c r="L68" s="755"/>
      <c r="M68" s="755"/>
      <c r="N68" s="755"/>
      <c r="O68" s="755"/>
      <c r="P68" s="755"/>
      <c r="Q68" s="755"/>
      <c r="R68" s="755"/>
      <c r="S68" s="755"/>
      <c r="T68" s="755"/>
      <c r="U68" s="893"/>
      <c r="V68" s="896"/>
      <c r="W68" s="897"/>
      <c r="X68" s="897"/>
      <c r="Y68" s="897"/>
      <c r="Z68" s="897"/>
      <c r="AA68" s="897"/>
      <c r="AB68" s="897"/>
      <c r="AC68" s="897"/>
      <c r="AD68" s="897"/>
      <c r="AE68" s="897"/>
      <c r="AF68" s="897"/>
      <c r="AG68" s="897"/>
      <c r="AH68" s="897"/>
      <c r="AI68" s="897"/>
      <c r="AJ68" s="897"/>
      <c r="AK68" s="897"/>
      <c r="AL68" s="897"/>
      <c r="AM68" s="897"/>
      <c r="AN68" s="897"/>
      <c r="AO68" s="897"/>
      <c r="AP68" s="897"/>
      <c r="AQ68" s="897"/>
      <c r="AR68" s="897"/>
      <c r="AS68" s="897"/>
      <c r="AT68" s="897"/>
      <c r="AU68" s="897"/>
      <c r="AV68" s="898"/>
      <c r="AW68" s="899" t="s">
        <v>97</v>
      </c>
      <c r="AX68" s="900"/>
      <c r="AY68" s="900"/>
      <c r="AZ68" s="900"/>
      <c r="BA68" s="900"/>
      <c r="BB68" s="900"/>
      <c r="BC68" s="900"/>
      <c r="BD68" s="900"/>
      <c r="BE68" s="900"/>
      <c r="BF68" s="901"/>
      <c r="BG68" s="896"/>
      <c r="BH68" s="897"/>
      <c r="BI68" s="897"/>
      <c r="BJ68" s="897"/>
      <c r="BK68" s="897"/>
      <c r="BL68" s="897"/>
      <c r="BM68" s="897"/>
      <c r="BN68" s="897"/>
      <c r="BO68" s="897"/>
      <c r="BP68" s="897"/>
      <c r="BQ68" s="897"/>
      <c r="BR68" s="897"/>
      <c r="BS68" s="897"/>
      <c r="BT68" s="897"/>
      <c r="BU68" s="897"/>
      <c r="BV68" s="897"/>
      <c r="BW68" s="897"/>
      <c r="BX68" s="897"/>
      <c r="BY68" s="897"/>
      <c r="BZ68" s="902"/>
      <c r="CK68" s="4" t="s">
        <v>98</v>
      </c>
    </row>
    <row r="69" spans="2:89" ht="18" customHeight="1">
      <c r="B69" s="955"/>
      <c r="C69" s="956"/>
      <c r="D69" s="956"/>
      <c r="E69" s="956"/>
      <c r="F69" s="956"/>
      <c r="G69" s="956"/>
      <c r="H69" s="956"/>
      <c r="I69" s="956"/>
      <c r="J69" s="957"/>
      <c r="K69" s="754" t="s">
        <v>99</v>
      </c>
      <c r="L69" s="755"/>
      <c r="M69" s="755"/>
      <c r="N69" s="755"/>
      <c r="O69" s="755"/>
      <c r="P69" s="755"/>
      <c r="Q69" s="755"/>
      <c r="R69" s="755"/>
      <c r="S69" s="755"/>
      <c r="T69" s="755"/>
      <c r="U69" s="893"/>
      <c r="V69" s="972"/>
      <c r="W69" s="972"/>
      <c r="X69" s="972"/>
      <c r="Y69" s="972"/>
      <c r="Z69" s="972"/>
      <c r="AA69" s="972"/>
      <c r="AB69" s="972"/>
      <c r="AC69" s="972"/>
      <c r="AD69" s="972"/>
      <c r="AE69" s="972"/>
      <c r="AF69" s="972"/>
      <c r="AG69" s="972"/>
      <c r="AH69" s="743" t="s">
        <v>100</v>
      </c>
      <c r="AI69" s="743"/>
      <c r="AJ69" s="743"/>
      <c r="AK69" s="743"/>
      <c r="AL69" s="743"/>
      <c r="AM69" s="743"/>
      <c r="AN69" s="743"/>
      <c r="AO69" s="743"/>
      <c r="AP69" s="743"/>
      <c r="AQ69" s="743"/>
      <c r="AR69" s="961"/>
      <c r="AS69" s="962"/>
      <c r="AT69" s="962"/>
      <c r="AU69" s="962"/>
      <c r="AV69" s="962"/>
      <c r="AW69" s="963" t="s">
        <v>101</v>
      </c>
      <c r="AX69" s="963"/>
      <c r="AY69" s="964"/>
      <c r="AZ69" s="964"/>
      <c r="BA69" s="964"/>
      <c r="BB69" s="965" t="s">
        <v>102</v>
      </c>
      <c r="BC69" s="966"/>
      <c r="BD69" s="743"/>
      <c r="BE69" s="743"/>
      <c r="BF69" s="743"/>
      <c r="BG69" s="743"/>
      <c r="BH69" s="743"/>
      <c r="BI69" s="743"/>
      <c r="BJ69" s="743"/>
      <c r="BK69" s="743"/>
      <c r="BL69" s="743"/>
      <c r="BM69" s="743"/>
      <c r="BN69" s="743"/>
      <c r="BO69" s="743"/>
      <c r="BP69" s="743"/>
      <c r="BQ69" s="743"/>
      <c r="BR69" s="743"/>
      <c r="BS69" s="743"/>
      <c r="BT69" s="743"/>
      <c r="BU69" s="743"/>
      <c r="BV69" s="743"/>
      <c r="BW69" s="743"/>
      <c r="BX69" s="743"/>
      <c r="BY69" s="743"/>
      <c r="BZ69" s="967"/>
      <c r="CK69" s="4" t="s">
        <v>103</v>
      </c>
    </row>
    <row r="70" spans="2:89" ht="18" customHeight="1">
      <c r="B70" s="955"/>
      <c r="C70" s="956"/>
      <c r="D70" s="956"/>
      <c r="E70" s="956"/>
      <c r="F70" s="956"/>
      <c r="G70" s="956"/>
      <c r="H70" s="956"/>
      <c r="I70" s="956"/>
      <c r="J70" s="957"/>
      <c r="K70" s="754" t="s">
        <v>71</v>
      </c>
      <c r="L70" s="755"/>
      <c r="M70" s="755"/>
      <c r="N70" s="755"/>
      <c r="O70" s="755"/>
      <c r="P70" s="755"/>
      <c r="Q70" s="755"/>
      <c r="R70" s="755"/>
      <c r="S70" s="755"/>
      <c r="T70" s="755"/>
      <c r="U70" s="893"/>
      <c r="V70" s="968"/>
      <c r="W70" s="969"/>
      <c r="X70" s="969"/>
      <c r="Y70" s="969"/>
      <c r="Z70" s="969"/>
      <c r="AA70" s="969"/>
      <c r="AB70" s="969"/>
      <c r="AC70" s="969"/>
      <c r="AD70" s="969"/>
      <c r="AE70" s="970" t="s">
        <v>78</v>
      </c>
      <c r="AF70" s="970"/>
      <c r="AG70" s="971"/>
      <c r="AH70" s="756" t="s">
        <v>104</v>
      </c>
      <c r="AI70" s="756"/>
      <c r="AJ70" s="756"/>
      <c r="AK70" s="756"/>
      <c r="AL70" s="756"/>
      <c r="AM70" s="756"/>
      <c r="AN70" s="756"/>
      <c r="AO70" s="756"/>
      <c r="AP70" s="756"/>
      <c r="AQ70" s="756"/>
      <c r="AR70" s="968"/>
      <c r="AS70" s="969"/>
      <c r="AT70" s="969"/>
      <c r="AU70" s="969"/>
      <c r="AV70" s="969"/>
      <c r="AW70" s="969"/>
      <c r="AX70" s="969"/>
      <c r="AY70" s="969"/>
      <c r="AZ70" s="969"/>
      <c r="BA70" s="970" t="s">
        <v>78</v>
      </c>
      <c r="BB70" s="970"/>
      <c r="BC70" s="971"/>
      <c r="BD70" s="756" t="s">
        <v>105</v>
      </c>
      <c r="BE70" s="756"/>
      <c r="BF70" s="756"/>
      <c r="BG70" s="756"/>
      <c r="BH70" s="756"/>
      <c r="BI70" s="756"/>
      <c r="BJ70" s="756"/>
      <c r="BK70" s="756"/>
      <c r="BL70" s="756"/>
      <c r="BM70" s="756"/>
      <c r="BN70" s="968"/>
      <c r="BO70" s="969"/>
      <c r="BP70" s="969"/>
      <c r="BQ70" s="969"/>
      <c r="BR70" s="969"/>
      <c r="BS70" s="969"/>
      <c r="BT70" s="969"/>
      <c r="BU70" s="969"/>
      <c r="BV70" s="969"/>
      <c r="BW70" s="970" t="s">
        <v>78</v>
      </c>
      <c r="BX70" s="970"/>
      <c r="BY70" s="970"/>
      <c r="BZ70" s="973"/>
      <c r="CK70" s="4" t="s">
        <v>106</v>
      </c>
    </row>
    <row r="71" spans="2:89" ht="18" customHeight="1">
      <c r="B71" s="955"/>
      <c r="C71" s="956"/>
      <c r="D71" s="956"/>
      <c r="E71" s="956"/>
      <c r="F71" s="956"/>
      <c r="G71" s="956"/>
      <c r="H71" s="956"/>
      <c r="I71" s="956"/>
      <c r="J71" s="957"/>
      <c r="K71" s="927" t="s">
        <v>107</v>
      </c>
      <c r="L71" s="928"/>
      <c r="M71" s="928"/>
      <c r="N71" s="928"/>
      <c r="O71" s="928"/>
      <c r="P71" s="929"/>
      <c r="Q71" s="933" t="s">
        <v>10</v>
      </c>
      <c r="R71" s="933"/>
      <c r="S71" s="933"/>
      <c r="T71" s="933"/>
      <c r="U71" s="933"/>
      <c r="V71" s="894"/>
      <c r="W71" s="894"/>
      <c r="X71" s="894"/>
      <c r="Y71" s="894"/>
      <c r="Z71" s="894"/>
      <c r="AA71" s="894"/>
      <c r="AB71" s="894"/>
      <c r="AC71" s="894"/>
      <c r="AD71" s="894"/>
      <c r="AE71" s="894"/>
      <c r="AF71" s="894"/>
      <c r="AG71" s="894"/>
      <c r="AH71" s="894"/>
      <c r="AI71" s="894"/>
      <c r="AJ71" s="894"/>
      <c r="AK71" s="894"/>
      <c r="AL71" s="894"/>
      <c r="AM71" s="894"/>
      <c r="AN71" s="894"/>
      <c r="AO71" s="894"/>
      <c r="AP71" s="894"/>
      <c r="AQ71" s="894"/>
      <c r="AR71" s="894"/>
      <c r="AS71" s="894"/>
      <c r="AT71" s="894"/>
      <c r="AU71" s="894"/>
      <c r="AV71" s="894"/>
      <c r="AW71" s="894"/>
      <c r="AX71" s="894"/>
      <c r="AY71" s="894"/>
      <c r="AZ71" s="894"/>
      <c r="BA71" s="894"/>
      <c r="BB71" s="894"/>
      <c r="BC71" s="894"/>
      <c r="BD71" s="894"/>
      <c r="BE71" s="894"/>
      <c r="BF71" s="894"/>
      <c r="BG71" s="894"/>
      <c r="BH71" s="894"/>
      <c r="BI71" s="894"/>
      <c r="BJ71" s="894"/>
      <c r="BK71" s="894"/>
      <c r="BL71" s="894"/>
      <c r="BM71" s="894"/>
      <c r="BN71" s="894"/>
      <c r="BO71" s="894"/>
      <c r="BP71" s="894"/>
      <c r="BQ71" s="894"/>
      <c r="BR71" s="894"/>
      <c r="BS71" s="894"/>
      <c r="BT71" s="894"/>
      <c r="BU71" s="894"/>
      <c r="BV71" s="894"/>
      <c r="BW71" s="894"/>
      <c r="BX71" s="894"/>
      <c r="BY71" s="894"/>
      <c r="BZ71" s="895"/>
      <c r="CK71" s="4" t="s">
        <v>108</v>
      </c>
    </row>
    <row r="72" spans="2:89" ht="18" customHeight="1" thickBot="1">
      <c r="B72" s="958"/>
      <c r="C72" s="959"/>
      <c r="D72" s="959"/>
      <c r="E72" s="959"/>
      <c r="F72" s="959"/>
      <c r="G72" s="959"/>
      <c r="H72" s="959"/>
      <c r="I72" s="959"/>
      <c r="J72" s="960"/>
      <c r="K72" s="930"/>
      <c r="L72" s="931"/>
      <c r="M72" s="931"/>
      <c r="N72" s="931"/>
      <c r="O72" s="931"/>
      <c r="P72" s="932"/>
      <c r="Q72" s="934" t="s">
        <v>89</v>
      </c>
      <c r="R72" s="934"/>
      <c r="S72" s="934"/>
      <c r="T72" s="934"/>
      <c r="U72" s="934"/>
      <c r="V72" s="935"/>
      <c r="W72" s="936"/>
      <c r="X72" s="936"/>
      <c r="Y72" s="936"/>
      <c r="Z72" s="936"/>
      <c r="AA72" s="936"/>
      <c r="AB72" s="936"/>
      <c r="AC72" s="936"/>
      <c r="AD72" s="936"/>
      <c r="AE72" s="936"/>
      <c r="AF72" s="936"/>
      <c r="AG72" s="936"/>
      <c r="AH72" s="936"/>
      <c r="AI72" s="936"/>
      <c r="AJ72" s="936"/>
      <c r="AK72" s="936"/>
      <c r="AL72" s="936"/>
      <c r="AM72" s="936"/>
      <c r="AN72" s="936"/>
      <c r="AO72" s="936"/>
      <c r="AP72" s="936"/>
      <c r="AQ72" s="936"/>
      <c r="AR72" s="936"/>
      <c r="AS72" s="936"/>
      <c r="AT72" s="936"/>
      <c r="AU72" s="936"/>
      <c r="AV72" s="936"/>
      <c r="AW72" s="936"/>
      <c r="AX72" s="936"/>
      <c r="AY72" s="936"/>
      <c r="AZ72" s="936"/>
      <c r="BA72" s="936"/>
      <c r="BB72" s="937"/>
      <c r="BC72" s="938" t="s">
        <v>109</v>
      </c>
      <c r="BD72" s="939"/>
      <c r="BE72" s="939"/>
      <c r="BF72" s="939"/>
      <c r="BG72" s="939"/>
      <c r="BH72" s="939"/>
      <c r="BI72" s="939"/>
      <c r="BJ72" s="939"/>
      <c r="BK72" s="939"/>
      <c r="BL72" s="939"/>
      <c r="BM72" s="940"/>
      <c r="BN72" s="943"/>
      <c r="BO72" s="944"/>
      <c r="BP72" s="944"/>
      <c r="BQ72" s="944"/>
      <c r="BR72" s="944"/>
      <c r="BS72" s="944"/>
      <c r="BT72" s="944"/>
      <c r="BU72" s="944"/>
      <c r="BV72" s="944"/>
      <c r="BW72" s="944"/>
      <c r="BX72" s="944"/>
      <c r="BY72" s="944"/>
      <c r="BZ72" s="945"/>
      <c r="CK72" s="4" t="s">
        <v>110</v>
      </c>
    </row>
    <row r="73" spans="2:89" ht="18" customHeight="1" thickBot="1">
      <c r="B73" s="696" t="s">
        <v>111</v>
      </c>
      <c r="C73" s="697"/>
      <c r="D73" s="697"/>
      <c r="E73" s="697"/>
      <c r="F73" s="697"/>
      <c r="G73" s="697"/>
      <c r="H73" s="697"/>
      <c r="I73" s="697"/>
      <c r="J73" s="697"/>
      <c r="K73" s="697"/>
      <c r="L73" s="697"/>
      <c r="M73" s="697"/>
      <c r="N73" s="697"/>
      <c r="O73" s="697"/>
      <c r="P73" s="697"/>
      <c r="Q73" s="697"/>
      <c r="R73" s="697"/>
      <c r="S73" s="697"/>
      <c r="T73" s="697"/>
      <c r="U73" s="697"/>
      <c r="V73" s="697"/>
      <c r="W73" s="697"/>
      <c r="X73" s="697"/>
      <c r="Y73" s="697"/>
      <c r="Z73" s="697"/>
      <c r="AA73" s="697"/>
      <c r="AB73" s="697"/>
      <c r="AC73" s="697"/>
      <c r="AD73" s="697"/>
      <c r="AE73" s="697"/>
      <c r="AF73" s="697"/>
      <c r="AG73" s="697"/>
      <c r="AH73" s="697"/>
      <c r="AI73" s="697"/>
      <c r="AJ73" s="697"/>
      <c r="AK73" s="697"/>
      <c r="AL73" s="697"/>
      <c r="AM73" s="697"/>
      <c r="AN73" s="697"/>
      <c r="AO73" s="697"/>
      <c r="AP73" s="697"/>
      <c r="AQ73" s="697"/>
      <c r="AR73" s="697"/>
      <c r="AS73" s="697"/>
      <c r="AT73" s="697"/>
      <c r="AU73" s="697"/>
      <c r="AV73" s="697"/>
      <c r="AW73" s="697"/>
      <c r="AX73" s="697"/>
      <c r="AY73" s="697"/>
      <c r="AZ73" s="697"/>
      <c r="BA73" s="697"/>
      <c r="BB73" s="697"/>
      <c r="BC73" s="697"/>
      <c r="BD73" s="697"/>
      <c r="BE73" s="697"/>
      <c r="BF73" s="697"/>
      <c r="BG73" s="697"/>
      <c r="BH73" s="697"/>
      <c r="BI73" s="697"/>
      <c r="BJ73" s="697"/>
      <c r="BK73" s="697"/>
      <c r="BL73" s="697"/>
      <c r="BM73" s="697"/>
      <c r="BN73" s="697"/>
      <c r="BO73" s="697"/>
      <c r="BP73" s="697"/>
      <c r="BQ73" s="697"/>
      <c r="BR73" s="697"/>
      <c r="BS73" s="697"/>
      <c r="BT73" s="697"/>
      <c r="BU73" s="697"/>
      <c r="BV73" s="697"/>
      <c r="BW73" s="697"/>
      <c r="BX73" s="697"/>
      <c r="BY73" s="697"/>
      <c r="BZ73" s="698"/>
    </row>
    <row r="74" spans="2:89" ht="17.25" customHeight="1">
      <c r="B74" s="53"/>
      <c r="C74" s="14" t="s">
        <v>112</v>
      </c>
      <c r="D74" s="14"/>
      <c r="E74" s="14"/>
      <c r="F74" s="14"/>
      <c r="G74" s="14"/>
      <c r="H74" s="14"/>
      <c r="I74" s="14"/>
      <c r="J74" s="14"/>
      <c r="K74" s="14"/>
      <c r="L74" s="14"/>
      <c r="M74" s="14"/>
      <c r="N74" s="14"/>
      <c r="O74" s="14"/>
      <c r="P74" s="14"/>
      <c r="Q74" s="14"/>
      <c r="R74" s="14"/>
      <c r="S74" s="14"/>
      <c r="T74" s="14"/>
      <c r="U74" s="14"/>
      <c r="V74" s="14"/>
      <c r="W74" s="14"/>
      <c r="X74" s="14"/>
      <c r="Y74" s="14"/>
      <c r="Z74" s="14"/>
      <c r="AA74" s="14"/>
      <c r="AB74" s="14"/>
      <c r="AC74" s="14"/>
      <c r="AD74" s="14"/>
      <c r="AE74" s="14"/>
      <c r="AF74" s="14"/>
      <c r="AG74" s="14"/>
      <c r="AH74" s="14"/>
      <c r="AI74" s="14"/>
      <c r="AJ74" s="14"/>
      <c r="AK74" s="14"/>
      <c r="AL74" s="14"/>
      <c r="AM74" s="14"/>
      <c r="AN74" s="14"/>
      <c r="AO74" s="14"/>
      <c r="AP74" s="14"/>
      <c r="AQ74" s="14"/>
      <c r="AR74" s="14"/>
      <c r="AS74" s="14"/>
      <c r="AT74" s="14"/>
      <c r="AU74" s="14"/>
      <c r="AV74" s="14"/>
      <c r="AW74" s="14"/>
      <c r="AX74" s="14"/>
      <c r="AY74" s="14"/>
      <c r="AZ74" s="14"/>
      <c r="BA74" s="14"/>
      <c r="BB74" s="14"/>
      <c r="BC74" s="14"/>
      <c r="BD74" s="14"/>
      <c r="BE74" s="14"/>
      <c r="BF74" s="14"/>
      <c r="BG74" s="14"/>
      <c r="BH74" s="14"/>
      <c r="BI74" s="14"/>
      <c r="BJ74" s="14"/>
      <c r="BK74" s="14"/>
      <c r="BL74" s="14"/>
      <c r="BM74" s="14"/>
      <c r="BN74" s="14"/>
      <c r="BO74" s="14"/>
      <c r="BP74" s="14"/>
      <c r="BQ74" s="14"/>
      <c r="BR74" s="14"/>
      <c r="BS74" s="14"/>
      <c r="BT74" s="14"/>
      <c r="BU74" s="14"/>
      <c r="BV74" s="14"/>
      <c r="BW74" s="14"/>
      <c r="BX74" s="14"/>
      <c r="BY74" s="14"/>
      <c r="BZ74" s="54"/>
    </row>
    <row r="75" spans="2:89" ht="12.6" customHeight="1">
      <c r="B75" s="690"/>
      <c r="C75" s="946"/>
      <c r="D75" s="946"/>
      <c r="E75" s="946"/>
      <c r="F75" s="946"/>
      <c r="G75" s="946"/>
      <c r="H75" s="946"/>
      <c r="I75" s="946"/>
      <c r="J75" s="946"/>
      <c r="K75" s="946"/>
      <c r="L75" s="946"/>
      <c r="M75" s="946"/>
      <c r="N75" s="946"/>
      <c r="O75" s="946"/>
      <c r="P75" s="946"/>
      <c r="Q75" s="946"/>
      <c r="R75" s="946"/>
      <c r="S75" s="946"/>
      <c r="T75" s="946"/>
      <c r="U75" s="946"/>
      <c r="V75" s="946"/>
      <c r="W75" s="946"/>
      <c r="X75" s="946"/>
      <c r="Y75" s="946"/>
      <c r="Z75" s="946"/>
      <c r="AA75" s="946"/>
      <c r="AB75" s="946"/>
      <c r="AC75" s="946"/>
      <c r="AD75" s="946"/>
      <c r="AE75" s="946"/>
      <c r="AF75" s="946"/>
      <c r="AG75" s="946"/>
      <c r="AH75" s="946"/>
      <c r="AI75" s="946"/>
      <c r="AJ75" s="946"/>
      <c r="AK75" s="946"/>
      <c r="AL75" s="946"/>
      <c r="AM75" s="946"/>
      <c r="AN75" s="946"/>
      <c r="AO75" s="946"/>
      <c r="AP75" s="946"/>
      <c r="AQ75" s="946"/>
      <c r="AR75" s="946"/>
      <c r="AS75" s="946"/>
      <c r="AT75" s="946"/>
      <c r="AU75" s="946"/>
      <c r="AV75" s="946"/>
      <c r="AW75" s="946"/>
      <c r="AX75" s="946"/>
      <c r="AY75" s="946"/>
      <c r="AZ75" s="946"/>
      <c r="BA75" s="946"/>
      <c r="BB75" s="946"/>
      <c r="BC75" s="946"/>
      <c r="BD75" s="946"/>
      <c r="BE75" s="946"/>
      <c r="BF75" s="946"/>
      <c r="BG75" s="946"/>
      <c r="BH75" s="946"/>
      <c r="BI75" s="946"/>
      <c r="BJ75" s="946"/>
      <c r="BK75" s="946"/>
      <c r="BL75" s="946"/>
      <c r="BM75" s="946"/>
      <c r="BN75" s="946"/>
      <c r="BO75" s="946"/>
      <c r="BP75" s="946"/>
      <c r="BQ75" s="946"/>
      <c r="BR75" s="946"/>
      <c r="BS75" s="946"/>
      <c r="BT75" s="946"/>
      <c r="BU75" s="946"/>
      <c r="BV75" s="946"/>
      <c r="BW75" s="946"/>
      <c r="BX75" s="946"/>
      <c r="BY75" s="946"/>
      <c r="BZ75" s="947"/>
    </row>
    <row r="76" spans="2:89" ht="12.6" customHeight="1">
      <c r="B76" s="948"/>
      <c r="C76" s="946"/>
      <c r="D76" s="946"/>
      <c r="E76" s="946"/>
      <c r="F76" s="946"/>
      <c r="G76" s="946"/>
      <c r="H76" s="946"/>
      <c r="I76" s="946"/>
      <c r="J76" s="946"/>
      <c r="K76" s="946"/>
      <c r="L76" s="946"/>
      <c r="M76" s="946"/>
      <c r="N76" s="946"/>
      <c r="O76" s="946"/>
      <c r="P76" s="946"/>
      <c r="Q76" s="946"/>
      <c r="R76" s="946"/>
      <c r="S76" s="946"/>
      <c r="T76" s="946"/>
      <c r="U76" s="946"/>
      <c r="V76" s="946"/>
      <c r="W76" s="946"/>
      <c r="X76" s="946"/>
      <c r="Y76" s="946"/>
      <c r="Z76" s="946"/>
      <c r="AA76" s="946"/>
      <c r="AB76" s="946"/>
      <c r="AC76" s="946"/>
      <c r="AD76" s="946"/>
      <c r="AE76" s="946"/>
      <c r="AF76" s="946"/>
      <c r="AG76" s="946"/>
      <c r="AH76" s="946"/>
      <c r="AI76" s="946"/>
      <c r="AJ76" s="946"/>
      <c r="AK76" s="946"/>
      <c r="AL76" s="946"/>
      <c r="AM76" s="946"/>
      <c r="AN76" s="946"/>
      <c r="AO76" s="946"/>
      <c r="AP76" s="946"/>
      <c r="AQ76" s="946"/>
      <c r="AR76" s="946"/>
      <c r="AS76" s="946"/>
      <c r="AT76" s="946"/>
      <c r="AU76" s="946"/>
      <c r="AV76" s="946"/>
      <c r="AW76" s="946"/>
      <c r="AX76" s="946"/>
      <c r="AY76" s="946"/>
      <c r="AZ76" s="946"/>
      <c r="BA76" s="946"/>
      <c r="BB76" s="946"/>
      <c r="BC76" s="946"/>
      <c r="BD76" s="946"/>
      <c r="BE76" s="946"/>
      <c r="BF76" s="946"/>
      <c r="BG76" s="946"/>
      <c r="BH76" s="946"/>
      <c r="BI76" s="946"/>
      <c r="BJ76" s="946"/>
      <c r="BK76" s="946"/>
      <c r="BL76" s="946"/>
      <c r="BM76" s="946"/>
      <c r="BN76" s="946"/>
      <c r="BO76" s="946"/>
      <c r="BP76" s="946"/>
      <c r="BQ76" s="946"/>
      <c r="BR76" s="946"/>
      <c r="BS76" s="946"/>
      <c r="BT76" s="946"/>
      <c r="BU76" s="946"/>
      <c r="BV76" s="946"/>
      <c r="BW76" s="946"/>
      <c r="BX76" s="946"/>
      <c r="BY76" s="946"/>
      <c r="BZ76" s="947"/>
    </row>
    <row r="77" spans="2:89" ht="12.6" customHeight="1">
      <c r="B77" s="948"/>
      <c r="C77" s="946"/>
      <c r="D77" s="946"/>
      <c r="E77" s="946"/>
      <c r="F77" s="946"/>
      <c r="G77" s="946"/>
      <c r="H77" s="946"/>
      <c r="I77" s="946"/>
      <c r="J77" s="946"/>
      <c r="K77" s="946"/>
      <c r="L77" s="946"/>
      <c r="M77" s="946"/>
      <c r="N77" s="946"/>
      <c r="O77" s="946"/>
      <c r="P77" s="946"/>
      <c r="Q77" s="946"/>
      <c r="R77" s="946"/>
      <c r="S77" s="946"/>
      <c r="T77" s="946"/>
      <c r="U77" s="946"/>
      <c r="V77" s="946"/>
      <c r="W77" s="946"/>
      <c r="X77" s="946"/>
      <c r="Y77" s="946"/>
      <c r="Z77" s="946"/>
      <c r="AA77" s="946"/>
      <c r="AB77" s="946"/>
      <c r="AC77" s="946"/>
      <c r="AD77" s="946"/>
      <c r="AE77" s="946"/>
      <c r="AF77" s="946"/>
      <c r="AG77" s="946"/>
      <c r="AH77" s="946"/>
      <c r="AI77" s="946"/>
      <c r="AJ77" s="946"/>
      <c r="AK77" s="946"/>
      <c r="AL77" s="946"/>
      <c r="AM77" s="946"/>
      <c r="AN77" s="946"/>
      <c r="AO77" s="946"/>
      <c r="AP77" s="946"/>
      <c r="AQ77" s="946"/>
      <c r="AR77" s="946"/>
      <c r="AS77" s="946"/>
      <c r="AT77" s="946"/>
      <c r="AU77" s="946"/>
      <c r="AV77" s="946"/>
      <c r="AW77" s="946"/>
      <c r="AX77" s="946"/>
      <c r="AY77" s="946"/>
      <c r="AZ77" s="946"/>
      <c r="BA77" s="946"/>
      <c r="BB77" s="946"/>
      <c r="BC77" s="946"/>
      <c r="BD77" s="946"/>
      <c r="BE77" s="946"/>
      <c r="BF77" s="946"/>
      <c r="BG77" s="946"/>
      <c r="BH77" s="946"/>
      <c r="BI77" s="946"/>
      <c r="BJ77" s="946"/>
      <c r="BK77" s="946"/>
      <c r="BL77" s="946"/>
      <c r="BM77" s="946"/>
      <c r="BN77" s="946"/>
      <c r="BO77" s="946"/>
      <c r="BP77" s="946"/>
      <c r="BQ77" s="946"/>
      <c r="BR77" s="946"/>
      <c r="BS77" s="946"/>
      <c r="BT77" s="946"/>
      <c r="BU77" s="946"/>
      <c r="BV77" s="946"/>
      <c r="BW77" s="946"/>
      <c r="BX77" s="946"/>
      <c r="BY77" s="946"/>
      <c r="BZ77" s="947"/>
    </row>
    <row r="78" spans="2:89" ht="12.6" customHeight="1">
      <c r="B78" s="948"/>
      <c r="C78" s="946"/>
      <c r="D78" s="946"/>
      <c r="E78" s="946"/>
      <c r="F78" s="946"/>
      <c r="G78" s="946"/>
      <c r="H78" s="946"/>
      <c r="I78" s="946"/>
      <c r="J78" s="946"/>
      <c r="K78" s="946"/>
      <c r="L78" s="946"/>
      <c r="M78" s="946"/>
      <c r="N78" s="946"/>
      <c r="O78" s="946"/>
      <c r="P78" s="946"/>
      <c r="Q78" s="946"/>
      <c r="R78" s="946"/>
      <c r="S78" s="946"/>
      <c r="T78" s="946"/>
      <c r="U78" s="946"/>
      <c r="V78" s="946"/>
      <c r="W78" s="946"/>
      <c r="X78" s="946"/>
      <c r="Y78" s="946"/>
      <c r="Z78" s="946"/>
      <c r="AA78" s="946"/>
      <c r="AB78" s="946"/>
      <c r="AC78" s="946"/>
      <c r="AD78" s="946"/>
      <c r="AE78" s="946"/>
      <c r="AF78" s="946"/>
      <c r="AG78" s="946"/>
      <c r="AH78" s="946"/>
      <c r="AI78" s="946"/>
      <c r="AJ78" s="946"/>
      <c r="AK78" s="946"/>
      <c r="AL78" s="946"/>
      <c r="AM78" s="946"/>
      <c r="AN78" s="946"/>
      <c r="AO78" s="946"/>
      <c r="AP78" s="946"/>
      <c r="AQ78" s="946"/>
      <c r="AR78" s="946"/>
      <c r="AS78" s="946"/>
      <c r="AT78" s="946"/>
      <c r="AU78" s="946"/>
      <c r="AV78" s="946"/>
      <c r="AW78" s="946"/>
      <c r="AX78" s="946"/>
      <c r="AY78" s="946"/>
      <c r="AZ78" s="946"/>
      <c r="BA78" s="946"/>
      <c r="BB78" s="946"/>
      <c r="BC78" s="946"/>
      <c r="BD78" s="946"/>
      <c r="BE78" s="946"/>
      <c r="BF78" s="946"/>
      <c r="BG78" s="946"/>
      <c r="BH78" s="946"/>
      <c r="BI78" s="946"/>
      <c r="BJ78" s="946"/>
      <c r="BK78" s="946"/>
      <c r="BL78" s="946"/>
      <c r="BM78" s="946"/>
      <c r="BN78" s="946"/>
      <c r="BO78" s="946"/>
      <c r="BP78" s="946"/>
      <c r="BQ78" s="946"/>
      <c r="BR78" s="946"/>
      <c r="BS78" s="946"/>
      <c r="BT78" s="946"/>
      <c r="BU78" s="946"/>
      <c r="BV78" s="946"/>
      <c r="BW78" s="946"/>
      <c r="BX78" s="946"/>
      <c r="BY78" s="946"/>
      <c r="BZ78" s="947"/>
    </row>
    <row r="79" spans="2:89" ht="12.6" customHeight="1">
      <c r="B79" s="948"/>
      <c r="C79" s="946"/>
      <c r="D79" s="946"/>
      <c r="E79" s="946"/>
      <c r="F79" s="946"/>
      <c r="G79" s="946"/>
      <c r="H79" s="946"/>
      <c r="I79" s="946"/>
      <c r="J79" s="946"/>
      <c r="K79" s="946"/>
      <c r="L79" s="946"/>
      <c r="M79" s="946"/>
      <c r="N79" s="946"/>
      <c r="O79" s="946"/>
      <c r="P79" s="946"/>
      <c r="Q79" s="946"/>
      <c r="R79" s="946"/>
      <c r="S79" s="946"/>
      <c r="T79" s="946"/>
      <c r="U79" s="946"/>
      <c r="V79" s="946"/>
      <c r="W79" s="946"/>
      <c r="X79" s="946"/>
      <c r="Y79" s="946"/>
      <c r="Z79" s="946"/>
      <c r="AA79" s="946"/>
      <c r="AB79" s="946"/>
      <c r="AC79" s="946"/>
      <c r="AD79" s="946"/>
      <c r="AE79" s="946"/>
      <c r="AF79" s="946"/>
      <c r="AG79" s="946"/>
      <c r="AH79" s="946"/>
      <c r="AI79" s="946"/>
      <c r="AJ79" s="946"/>
      <c r="AK79" s="946"/>
      <c r="AL79" s="946"/>
      <c r="AM79" s="946"/>
      <c r="AN79" s="946"/>
      <c r="AO79" s="946"/>
      <c r="AP79" s="946"/>
      <c r="AQ79" s="946"/>
      <c r="AR79" s="946"/>
      <c r="AS79" s="946"/>
      <c r="AT79" s="946"/>
      <c r="AU79" s="946"/>
      <c r="AV79" s="946"/>
      <c r="AW79" s="946"/>
      <c r="AX79" s="946"/>
      <c r="AY79" s="946"/>
      <c r="AZ79" s="946"/>
      <c r="BA79" s="946"/>
      <c r="BB79" s="946"/>
      <c r="BC79" s="946"/>
      <c r="BD79" s="946"/>
      <c r="BE79" s="946"/>
      <c r="BF79" s="946"/>
      <c r="BG79" s="946"/>
      <c r="BH79" s="946"/>
      <c r="BI79" s="946"/>
      <c r="BJ79" s="946"/>
      <c r="BK79" s="946"/>
      <c r="BL79" s="946"/>
      <c r="BM79" s="946"/>
      <c r="BN79" s="946"/>
      <c r="BO79" s="946"/>
      <c r="BP79" s="946"/>
      <c r="BQ79" s="946"/>
      <c r="BR79" s="946"/>
      <c r="BS79" s="946"/>
      <c r="BT79" s="946"/>
      <c r="BU79" s="946"/>
      <c r="BV79" s="946"/>
      <c r="BW79" s="946"/>
      <c r="BX79" s="946"/>
      <c r="BY79" s="946"/>
      <c r="BZ79" s="947"/>
    </row>
    <row r="80" spans="2:89" ht="12.6" customHeight="1">
      <c r="B80" s="948"/>
      <c r="C80" s="946"/>
      <c r="D80" s="946"/>
      <c r="E80" s="946"/>
      <c r="F80" s="946"/>
      <c r="G80" s="946"/>
      <c r="H80" s="946"/>
      <c r="I80" s="946"/>
      <c r="J80" s="946"/>
      <c r="K80" s="946"/>
      <c r="L80" s="946"/>
      <c r="M80" s="946"/>
      <c r="N80" s="946"/>
      <c r="O80" s="946"/>
      <c r="P80" s="946"/>
      <c r="Q80" s="946"/>
      <c r="R80" s="946"/>
      <c r="S80" s="946"/>
      <c r="T80" s="946"/>
      <c r="U80" s="946"/>
      <c r="V80" s="946"/>
      <c r="W80" s="946"/>
      <c r="X80" s="946"/>
      <c r="Y80" s="946"/>
      <c r="Z80" s="946"/>
      <c r="AA80" s="946"/>
      <c r="AB80" s="946"/>
      <c r="AC80" s="946"/>
      <c r="AD80" s="946"/>
      <c r="AE80" s="946"/>
      <c r="AF80" s="946"/>
      <c r="AG80" s="946"/>
      <c r="AH80" s="946"/>
      <c r="AI80" s="946"/>
      <c r="AJ80" s="946"/>
      <c r="AK80" s="946"/>
      <c r="AL80" s="946"/>
      <c r="AM80" s="946"/>
      <c r="AN80" s="946"/>
      <c r="AO80" s="946"/>
      <c r="AP80" s="946"/>
      <c r="AQ80" s="946"/>
      <c r="AR80" s="946"/>
      <c r="AS80" s="946"/>
      <c r="AT80" s="946"/>
      <c r="AU80" s="946"/>
      <c r="AV80" s="946"/>
      <c r="AW80" s="946"/>
      <c r="AX80" s="946"/>
      <c r="AY80" s="946"/>
      <c r="AZ80" s="946"/>
      <c r="BA80" s="946"/>
      <c r="BB80" s="946"/>
      <c r="BC80" s="946"/>
      <c r="BD80" s="946"/>
      <c r="BE80" s="946"/>
      <c r="BF80" s="946"/>
      <c r="BG80" s="946"/>
      <c r="BH80" s="946"/>
      <c r="BI80" s="946"/>
      <c r="BJ80" s="946"/>
      <c r="BK80" s="946"/>
      <c r="BL80" s="946"/>
      <c r="BM80" s="946"/>
      <c r="BN80" s="946"/>
      <c r="BO80" s="946"/>
      <c r="BP80" s="946"/>
      <c r="BQ80" s="946"/>
      <c r="BR80" s="946"/>
      <c r="BS80" s="946"/>
      <c r="BT80" s="946"/>
      <c r="BU80" s="946"/>
      <c r="BV80" s="946"/>
      <c r="BW80" s="946"/>
      <c r="BX80" s="946"/>
      <c r="BY80" s="946"/>
      <c r="BZ80" s="947"/>
    </row>
    <row r="81" spans="2:78" ht="12.6" customHeight="1">
      <c r="B81" s="948"/>
      <c r="C81" s="946"/>
      <c r="D81" s="946"/>
      <c r="E81" s="946"/>
      <c r="F81" s="946"/>
      <c r="G81" s="946"/>
      <c r="H81" s="946"/>
      <c r="I81" s="946"/>
      <c r="J81" s="946"/>
      <c r="K81" s="946"/>
      <c r="L81" s="946"/>
      <c r="M81" s="946"/>
      <c r="N81" s="946"/>
      <c r="O81" s="946"/>
      <c r="P81" s="946"/>
      <c r="Q81" s="946"/>
      <c r="R81" s="946"/>
      <c r="S81" s="946"/>
      <c r="T81" s="946"/>
      <c r="U81" s="946"/>
      <c r="V81" s="946"/>
      <c r="W81" s="946"/>
      <c r="X81" s="946"/>
      <c r="Y81" s="946"/>
      <c r="Z81" s="946"/>
      <c r="AA81" s="946"/>
      <c r="AB81" s="946"/>
      <c r="AC81" s="946"/>
      <c r="AD81" s="946"/>
      <c r="AE81" s="946"/>
      <c r="AF81" s="946"/>
      <c r="AG81" s="946"/>
      <c r="AH81" s="946"/>
      <c r="AI81" s="946"/>
      <c r="AJ81" s="946"/>
      <c r="AK81" s="946"/>
      <c r="AL81" s="946"/>
      <c r="AM81" s="946"/>
      <c r="AN81" s="946"/>
      <c r="AO81" s="946"/>
      <c r="AP81" s="946"/>
      <c r="AQ81" s="946"/>
      <c r="AR81" s="946"/>
      <c r="AS81" s="946"/>
      <c r="AT81" s="946"/>
      <c r="AU81" s="946"/>
      <c r="AV81" s="946"/>
      <c r="AW81" s="946"/>
      <c r="AX81" s="946"/>
      <c r="AY81" s="946"/>
      <c r="AZ81" s="946"/>
      <c r="BA81" s="946"/>
      <c r="BB81" s="946"/>
      <c r="BC81" s="946"/>
      <c r="BD81" s="946"/>
      <c r="BE81" s="946"/>
      <c r="BF81" s="946"/>
      <c r="BG81" s="946"/>
      <c r="BH81" s="946"/>
      <c r="BI81" s="946"/>
      <c r="BJ81" s="946"/>
      <c r="BK81" s="946"/>
      <c r="BL81" s="946"/>
      <c r="BM81" s="946"/>
      <c r="BN81" s="946"/>
      <c r="BO81" s="946"/>
      <c r="BP81" s="946"/>
      <c r="BQ81" s="946"/>
      <c r="BR81" s="946"/>
      <c r="BS81" s="946"/>
      <c r="BT81" s="946"/>
      <c r="BU81" s="946"/>
      <c r="BV81" s="946"/>
      <c r="BW81" s="946"/>
      <c r="BX81" s="946"/>
      <c r="BY81" s="946"/>
      <c r="BZ81" s="947"/>
    </row>
    <row r="82" spans="2:78" ht="12.6" customHeight="1">
      <c r="B82" s="948"/>
      <c r="C82" s="946"/>
      <c r="D82" s="946"/>
      <c r="E82" s="946"/>
      <c r="F82" s="946"/>
      <c r="G82" s="946"/>
      <c r="H82" s="946"/>
      <c r="I82" s="946"/>
      <c r="J82" s="946"/>
      <c r="K82" s="946"/>
      <c r="L82" s="946"/>
      <c r="M82" s="946"/>
      <c r="N82" s="946"/>
      <c r="O82" s="946"/>
      <c r="P82" s="946"/>
      <c r="Q82" s="946"/>
      <c r="R82" s="946"/>
      <c r="S82" s="946"/>
      <c r="T82" s="946"/>
      <c r="U82" s="946"/>
      <c r="V82" s="946"/>
      <c r="W82" s="946"/>
      <c r="X82" s="946"/>
      <c r="Y82" s="946"/>
      <c r="Z82" s="946"/>
      <c r="AA82" s="946"/>
      <c r="AB82" s="946"/>
      <c r="AC82" s="946"/>
      <c r="AD82" s="946"/>
      <c r="AE82" s="946"/>
      <c r="AF82" s="946"/>
      <c r="AG82" s="946"/>
      <c r="AH82" s="946"/>
      <c r="AI82" s="946"/>
      <c r="AJ82" s="946"/>
      <c r="AK82" s="946"/>
      <c r="AL82" s="946"/>
      <c r="AM82" s="946"/>
      <c r="AN82" s="946"/>
      <c r="AO82" s="946"/>
      <c r="AP82" s="946"/>
      <c r="AQ82" s="946"/>
      <c r="AR82" s="946"/>
      <c r="AS82" s="946"/>
      <c r="AT82" s="946"/>
      <c r="AU82" s="946"/>
      <c r="AV82" s="946"/>
      <c r="AW82" s="946"/>
      <c r="AX82" s="946"/>
      <c r="AY82" s="946"/>
      <c r="AZ82" s="946"/>
      <c r="BA82" s="946"/>
      <c r="BB82" s="946"/>
      <c r="BC82" s="946"/>
      <c r="BD82" s="946"/>
      <c r="BE82" s="946"/>
      <c r="BF82" s="946"/>
      <c r="BG82" s="946"/>
      <c r="BH82" s="946"/>
      <c r="BI82" s="946"/>
      <c r="BJ82" s="946"/>
      <c r="BK82" s="946"/>
      <c r="BL82" s="946"/>
      <c r="BM82" s="946"/>
      <c r="BN82" s="946"/>
      <c r="BO82" s="946"/>
      <c r="BP82" s="946"/>
      <c r="BQ82" s="946"/>
      <c r="BR82" s="946"/>
      <c r="BS82" s="946"/>
      <c r="BT82" s="946"/>
      <c r="BU82" s="946"/>
      <c r="BV82" s="946"/>
      <c r="BW82" s="946"/>
      <c r="BX82" s="946"/>
      <c r="BY82" s="946"/>
      <c r="BZ82" s="947"/>
    </row>
    <row r="83" spans="2:78" ht="12.6" customHeight="1">
      <c r="B83" s="948"/>
      <c r="C83" s="946"/>
      <c r="D83" s="946"/>
      <c r="E83" s="946"/>
      <c r="F83" s="946"/>
      <c r="G83" s="946"/>
      <c r="H83" s="946"/>
      <c r="I83" s="946"/>
      <c r="J83" s="946"/>
      <c r="K83" s="946"/>
      <c r="L83" s="946"/>
      <c r="M83" s="946"/>
      <c r="N83" s="946"/>
      <c r="O83" s="946"/>
      <c r="P83" s="946"/>
      <c r="Q83" s="946"/>
      <c r="R83" s="946"/>
      <c r="S83" s="946"/>
      <c r="T83" s="946"/>
      <c r="U83" s="946"/>
      <c r="V83" s="946"/>
      <c r="W83" s="946"/>
      <c r="X83" s="946"/>
      <c r="Y83" s="946"/>
      <c r="Z83" s="946"/>
      <c r="AA83" s="946"/>
      <c r="AB83" s="946"/>
      <c r="AC83" s="946"/>
      <c r="AD83" s="946"/>
      <c r="AE83" s="946"/>
      <c r="AF83" s="946"/>
      <c r="AG83" s="946"/>
      <c r="AH83" s="946"/>
      <c r="AI83" s="946"/>
      <c r="AJ83" s="946"/>
      <c r="AK83" s="946"/>
      <c r="AL83" s="946"/>
      <c r="AM83" s="946"/>
      <c r="AN83" s="946"/>
      <c r="AO83" s="946"/>
      <c r="AP83" s="946"/>
      <c r="AQ83" s="946"/>
      <c r="AR83" s="946"/>
      <c r="AS83" s="946"/>
      <c r="AT83" s="946"/>
      <c r="AU83" s="946"/>
      <c r="AV83" s="946"/>
      <c r="AW83" s="946"/>
      <c r="AX83" s="946"/>
      <c r="AY83" s="946"/>
      <c r="AZ83" s="946"/>
      <c r="BA83" s="946"/>
      <c r="BB83" s="946"/>
      <c r="BC83" s="946"/>
      <c r="BD83" s="946"/>
      <c r="BE83" s="946"/>
      <c r="BF83" s="946"/>
      <c r="BG83" s="946"/>
      <c r="BH83" s="946"/>
      <c r="BI83" s="946"/>
      <c r="BJ83" s="946"/>
      <c r="BK83" s="946"/>
      <c r="BL83" s="946"/>
      <c r="BM83" s="946"/>
      <c r="BN83" s="946"/>
      <c r="BO83" s="946"/>
      <c r="BP83" s="946"/>
      <c r="BQ83" s="946"/>
      <c r="BR83" s="946"/>
      <c r="BS83" s="946"/>
      <c r="BT83" s="946"/>
      <c r="BU83" s="946"/>
      <c r="BV83" s="946"/>
      <c r="BW83" s="946"/>
      <c r="BX83" s="946"/>
      <c r="BY83" s="946"/>
      <c r="BZ83" s="947"/>
    </row>
    <row r="84" spans="2:78" ht="12.6" customHeight="1">
      <c r="B84" s="948"/>
      <c r="C84" s="946"/>
      <c r="D84" s="946"/>
      <c r="E84" s="946"/>
      <c r="F84" s="946"/>
      <c r="G84" s="946"/>
      <c r="H84" s="946"/>
      <c r="I84" s="946"/>
      <c r="J84" s="946"/>
      <c r="K84" s="946"/>
      <c r="L84" s="946"/>
      <c r="M84" s="946"/>
      <c r="N84" s="946"/>
      <c r="O84" s="946"/>
      <c r="P84" s="946"/>
      <c r="Q84" s="946"/>
      <c r="R84" s="946"/>
      <c r="S84" s="946"/>
      <c r="T84" s="946"/>
      <c r="U84" s="946"/>
      <c r="V84" s="946"/>
      <c r="W84" s="946"/>
      <c r="X84" s="946"/>
      <c r="Y84" s="946"/>
      <c r="Z84" s="946"/>
      <c r="AA84" s="946"/>
      <c r="AB84" s="946"/>
      <c r="AC84" s="946"/>
      <c r="AD84" s="946"/>
      <c r="AE84" s="946"/>
      <c r="AF84" s="946"/>
      <c r="AG84" s="946"/>
      <c r="AH84" s="946"/>
      <c r="AI84" s="946"/>
      <c r="AJ84" s="946"/>
      <c r="AK84" s="946"/>
      <c r="AL84" s="946"/>
      <c r="AM84" s="946"/>
      <c r="AN84" s="946"/>
      <c r="AO84" s="946"/>
      <c r="AP84" s="946"/>
      <c r="AQ84" s="946"/>
      <c r="AR84" s="946"/>
      <c r="AS84" s="946"/>
      <c r="AT84" s="946"/>
      <c r="AU84" s="946"/>
      <c r="AV84" s="946"/>
      <c r="AW84" s="946"/>
      <c r="AX84" s="946"/>
      <c r="AY84" s="946"/>
      <c r="AZ84" s="946"/>
      <c r="BA84" s="946"/>
      <c r="BB84" s="946"/>
      <c r="BC84" s="946"/>
      <c r="BD84" s="946"/>
      <c r="BE84" s="946"/>
      <c r="BF84" s="946"/>
      <c r="BG84" s="946"/>
      <c r="BH84" s="946"/>
      <c r="BI84" s="946"/>
      <c r="BJ84" s="946"/>
      <c r="BK84" s="946"/>
      <c r="BL84" s="946"/>
      <c r="BM84" s="946"/>
      <c r="BN84" s="946"/>
      <c r="BO84" s="946"/>
      <c r="BP84" s="946"/>
      <c r="BQ84" s="946"/>
      <c r="BR84" s="946"/>
      <c r="BS84" s="946"/>
      <c r="BT84" s="946"/>
      <c r="BU84" s="946"/>
      <c r="BV84" s="946"/>
      <c r="BW84" s="946"/>
      <c r="BX84" s="946"/>
      <c r="BY84" s="946"/>
      <c r="BZ84" s="947"/>
    </row>
    <row r="85" spans="2:78" ht="12.6" customHeight="1">
      <c r="B85" s="948"/>
      <c r="C85" s="946"/>
      <c r="D85" s="946"/>
      <c r="E85" s="946"/>
      <c r="F85" s="946"/>
      <c r="G85" s="946"/>
      <c r="H85" s="946"/>
      <c r="I85" s="946"/>
      <c r="J85" s="946"/>
      <c r="K85" s="946"/>
      <c r="L85" s="946"/>
      <c r="M85" s="946"/>
      <c r="N85" s="946"/>
      <c r="O85" s="946"/>
      <c r="P85" s="946"/>
      <c r="Q85" s="946"/>
      <c r="R85" s="946"/>
      <c r="S85" s="946"/>
      <c r="T85" s="946"/>
      <c r="U85" s="946"/>
      <c r="V85" s="946"/>
      <c r="W85" s="946"/>
      <c r="X85" s="946"/>
      <c r="Y85" s="946"/>
      <c r="Z85" s="946"/>
      <c r="AA85" s="946"/>
      <c r="AB85" s="946"/>
      <c r="AC85" s="946"/>
      <c r="AD85" s="946"/>
      <c r="AE85" s="946"/>
      <c r="AF85" s="946"/>
      <c r="AG85" s="946"/>
      <c r="AH85" s="946"/>
      <c r="AI85" s="946"/>
      <c r="AJ85" s="946"/>
      <c r="AK85" s="946"/>
      <c r="AL85" s="946"/>
      <c r="AM85" s="946"/>
      <c r="AN85" s="946"/>
      <c r="AO85" s="946"/>
      <c r="AP85" s="946"/>
      <c r="AQ85" s="946"/>
      <c r="AR85" s="946"/>
      <c r="AS85" s="946"/>
      <c r="AT85" s="946"/>
      <c r="AU85" s="946"/>
      <c r="AV85" s="946"/>
      <c r="AW85" s="946"/>
      <c r="AX85" s="946"/>
      <c r="AY85" s="946"/>
      <c r="AZ85" s="946"/>
      <c r="BA85" s="946"/>
      <c r="BB85" s="946"/>
      <c r="BC85" s="946"/>
      <c r="BD85" s="946"/>
      <c r="BE85" s="946"/>
      <c r="BF85" s="946"/>
      <c r="BG85" s="946"/>
      <c r="BH85" s="946"/>
      <c r="BI85" s="946"/>
      <c r="BJ85" s="946"/>
      <c r="BK85" s="946"/>
      <c r="BL85" s="946"/>
      <c r="BM85" s="946"/>
      <c r="BN85" s="946"/>
      <c r="BO85" s="946"/>
      <c r="BP85" s="946"/>
      <c r="BQ85" s="946"/>
      <c r="BR85" s="946"/>
      <c r="BS85" s="946"/>
      <c r="BT85" s="946"/>
      <c r="BU85" s="946"/>
      <c r="BV85" s="946"/>
      <c r="BW85" s="946"/>
      <c r="BX85" s="946"/>
      <c r="BY85" s="946"/>
      <c r="BZ85" s="947"/>
    </row>
    <row r="86" spans="2:78" ht="12.6" customHeight="1">
      <c r="B86" s="948"/>
      <c r="C86" s="946"/>
      <c r="D86" s="946"/>
      <c r="E86" s="946"/>
      <c r="F86" s="946"/>
      <c r="G86" s="946"/>
      <c r="H86" s="946"/>
      <c r="I86" s="946"/>
      <c r="J86" s="946"/>
      <c r="K86" s="946"/>
      <c r="L86" s="946"/>
      <c r="M86" s="946"/>
      <c r="N86" s="946"/>
      <c r="O86" s="946"/>
      <c r="P86" s="946"/>
      <c r="Q86" s="946"/>
      <c r="R86" s="946"/>
      <c r="S86" s="946"/>
      <c r="T86" s="946"/>
      <c r="U86" s="946"/>
      <c r="V86" s="946"/>
      <c r="W86" s="946"/>
      <c r="X86" s="946"/>
      <c r="Y86" s="946"/>
      <c r="Z86" s="946"/>
      <c r="AA86" s="946"/>
      <c r="AB86" s="946"/>
      <c r="AC86" s="946"/>
      <c r="AD86" s="946"/>
      <c r="AE86" s="946"/>
      <c r="AF86" s="946"/>
      <c r="AG86" s="946"/>
      <c r="AH86" s="946"/>
      <c r="AI86" s="946"/>
      <c r="AJ86" s="946"/>
      <c r="AK86" s="946"/>
      <c r="AL86" s="946"/>
      <c r="AM86" s="946"/>
      <c r="AN86" s="946"/>
      <c r="AO86" s="946"/>
      <c r="AP86" s="946"/>
      <c r="AQ86" s="946"/>
      <c r="AR86" s="946"/>
      <c r="AS86" s="946"/>
      <c r="AT86" s="946"/>
      <c r="AU86" s="946"/>
      <c r="AV86" s="946"/>
      <c r="AW86" s="946"/>
      <c r="AX86" s="946"/>
      <c r="AY86" s="946"/>
      <c r="AZ86" s="946"/>
      <c r="BA86" s="946"/>
      <c r="BB86" s="946"/>
      <c r="BC86" s="946"/>
      <c r="BD86" s="946"/>
      <c r="BE86" s="946"/>
      <c r="BF86" s="946"/>
      <c r="BG86" s="946"/>
      <c r="BH86" s="946"/>
      <c r="BI86" s="946"/>
      <c r="BJ86" s="946"/>
      <c r="BK86" s="946"/>
      <c r="BL86" s="946"/>
      <c r="BM86" s="946"/>
      <c r="BN86" s="946"/>
      <c r="BO86" s="946"/>
      <c r="BP86" s="946"/>
      <c r="BQ86" s="946"/>
      <c r="BR86" s="946"/>
      <c r="BS86" s="946"/>
      <c r="BT86" s="946"/>
      <c r="BU86" s="946"/>
      <c r="BV86" s="946"/>
      <c r="BW86" s="946"/>
      <c r="BX86" s="946"/>
      <c r="BY86" s="946"/>
      <c r="BZ86" s="947"/>
    </row>
    <row r="87" spans="2:78" ht="12.6" customHeight="1">
      <c r="B87" s="948"/>
      <c r="C87" s="946"/>
      <c r="D87" s="946"/>
      <c r="E87" s="946"/>
      <c r="F87" s="946"/>
      <c r="G87" s="946"/>
      <c r="H87" s="946"/>
      <c r="I87" s="946"/>
      <c r="J87" s="946"/>
      <c r="K87" s="946"/>
      <c r="L87" s="946"/>
      <c r="M87" s="946"/>
      <c r="N87" s="946"/>
      <c r="O87" s="946"/>
      <c r="P87" s="946"/>
      <c r="Q87" s="946"/>
      <c r="R87" s="946"/>
      <c r="S87" s="946"/>
      <c r="T87" s="946"/>
      <c r="U87" s="946"/>
      <c r="V87" s="946"/>
      <c r="W87" s="946"/>
      <c r="X87" s="946"/>
      <c r="Y87" s="946"/>
      <c r="Z87" s="946"/>
      <c r="AA87" s="946"/>
      <c r="AB87" s="946"/>
      <c r="AC87" s="946"/>
      <c r="AD87" s="946"/>
      <c r="AE87" s="946"/>
      <c r="AF87" s="946"/>
      <c r="AG87" s="946"/>
      <c r="AH87" s="946"/>
      <c r="AI87" s="946"/>
      <c r="AJ87" s="946"/>
      <c r="AK87" s="946"/>
      <c r="AL87" s="946"/>
      <c r="AM87" s="946"/>
      <c r="AN87" s="946"/>
      <c r="AO87" s="946"/>
      <c r="AP87" s="946"/>
      <c r="AQ87" s="946"/>
      <c r="AR87" s="946"/>
      <c r="AS87" s="946"/>
      <c r="AT87" s="946"/>
      <c r="AU87" s="946"/>
      <c r="AV87" s="946"/>
      <c r="AW87" s="946"/>
      <c r="AX87" s="946"/>
      <c r="AY87" s="946"/>
      <c r="AZ87" s="946"/>
      <c r="BA87" s="946"/>
      <c r="BB87" s="946"/>
      <c r="BC87" s="946"/>
      <c r="BD87" s="946"/>
      <c r="BE87" s="946"/>
      <c r="BF87" s="946"/>
      <c r="BG87" s="946"/>
      <c r="BH87" s="946"/>
      <c r="BI87" s="946"/>
      <c r="BJ87" s="946"/>
      <c r="BK87" s="946"/>
      <c r="BL87" s="946"/>
      <c r="BM87" s="946"/>
      <c r="BN87" s="946"/>
      <c r="BO87" s="946"/>
      <c r="BP87" s="946"/>
      <c r="BQ87" s="946"/>
      <c r="BR87" s="946"/>
      <c r="BS87" s="946"/>
      <c r="BT87" s="946"/>
      <c r="BU87" s="946"/>
      <c r="BV87" s="946"/>
      <c r="BW87" s="946"/>
      <c r="BX87" s="946"/>
      <c r="BY87" s="946"/>
      <c r="BZ87" s="947"/>
    </row>
    <row r="88" spans="2:78" ht="12.6" customHeight="1">
      <c r="B88" s="948"/>
      <c r="C88" s="946"/>
      <c r="D88" s="946"/>
      <c r="E88" s="946"/>
      <c r="F88" s="946"/>
      <c r="G88" s="946"/>
      <c r="H88" s="946"/>
      <c r="I88" s="946"/>
      <c r="J88" s="946"/>
      <c r="K88" s="946"/>
      <c r="L88" s="946"/>
      <c r="M88" s="946"/>
      <c r="N88" s="946"/>
      <c r="O88" s="946"/>
      <c r="P88" s="946"/>
      <c r="Q88" s="946"/>
      <c r="R88" s="946"/>
      <c r="S88" s="946"/>
      <c r="T88" s="946"/>
      <c r="U88" s="946"/>
      <c r="V88" s="946"/>
      <c r="W88" s="946"/>
      <c r="X88" s="946"/>
      <c r="Y88" s="946"/>
      <c r="Z88" s="946"/>
      <c r="AA88" s="946"/>
      <c r="AB88" s="946"/>
      <c r="AC88" s="946"/>
      <c r="AD88" s="946"/>
      <c r="AE88" s="946"/>
      <c r="AF88" s="946"/>
      <c r="AG88" s="946"/>
      <c r="AH88" s="946"/>
      <c r="AI88" s="946"/>
      <c r="AJ88" s="946"/>
      <c r="AK88" s="946"/>
      <c r="AL88" s="946"/>
      <c r="AM88" s="946"/>
      <c r="AN88" s="946"/>
      <c r="AO88" s="946"/>
      <c r="AP88" s="946"/>
      <c r="AQ88" s="946"/>
      <c r="AR88" s="946"/>
      <c r="AS88" s="946"/>
      <c r="AT88" s="946"/>
      <c r="AU88" s="946"/>
      <c r="AV88" s="946"/>
      <c r="AW88" s="946"/>
      <c r="AX88" s="946"/>
      <c r="AY88" s="946"/>
      <c r="AZ88" s="946"/>
      <c r="BA88" s="946"/>
      <c r="BB88" s="946"/>
      <c r="BC88" s="946"/>
      <c r="BD88" s="946"/>
      <c r="BE88" s="946"/>
      <c r="BF88" s="946"/>
      <c r="BG88" s="946"/>
      <c r="BH88" s="946"/>
      <c r="BI88" s="946"/>
      <c r="BJ88" s="946"/>
      <c r="BK88" s="946"/>
      <c r="BL88" s="946"/>
      <c r="BM88" s="946"/>
      <c r="BN88" s="946"/>
      <c r="BO88" s="946"/>
      <c r="BP88" s="946"/>
      <c r="BQ88" s="946"/>
      <c r="BR88" s="946"/>
      <c r="BS88" s="946"/>
      <c r="BT88" s="946"/>
      <c r="BU88" s="946"/>
      <c r="BV88" s="946"/>
      <c r="BW88" s="946"/>
      <c r="BX88" s="946"/>
      <c r="BY88" s="946"/>
      <c r="BZ88" s="947"/>
    </row>
    <row r="89" spans="2:78" ht="12.6" customHeight="1">
      <c r="B89" s="948"/>
      <c r="C89" s="946"/>
      <c r="D89" s="946"/>
      <c r="E89" s="946"/>
      <c r="F89" s="946"/>
      <c r="G89" s="946"/>
      <c r="H89" s="946"/>
      <c r="I89" s="946"/>
      <c r="J89" s="946"/>
      <c r="K89" s="946"/>
      <c r="L89" s="946"/>
      <c r="M89" s="946"/>
      <c r="N89" s="946"/>
      <c r="O89" s="946"/>
      <c r="P89" s="946"/>
      <c r="Q89" s="946"/>
      <c r="R89" s="946"/>
      <c r="S89" s="946"/>
      <c r="T89" s="946"/>
      <c r="U89" s="946"/>
      <c r="V89" s="946"/>
      <c r="W89" s="946"/>
      <c r="X89" s="946"/>
      <c r="Y89" s="946"/>
      <c r="Z89" s="946"/>
      <c r="AA89" s="946"/>
      <c r="AB89" s="946"/>
      <c r="AC89" s="946"/>
      <c r="AD89" s="946"/>
      <c r="AE89" s="946"/>
      <c r="AF89" s="946"/>
      <c r="AG89" s="946"/>
      <c r="AH89" s="946"/>
      <c r="AI89" s="946"/>
      <c r="AJ89" s="946"/>
      <c r="AK89" s="946"/>
      <c r="AL89" s="946"/>
      <c r="AM89" s="946"/>
      <c r="AN89" s="946"/>
      <c r="AO89" s="946"/>
      <c r="AP89" s="946"/>
      <c r="AQ89" s="946"/>
      <c r="AR89" s="946"/>
      <c r="AS89" s="946"/>
      <c r="AT89" s="946"/>
      <c r="AU89" s="946"/>
      <c r="AV89" s="946"/>
      <c r="AW89" s="946"/>
      <c r="AX89" s="946"/>
      <c r="AY89" s="946"/>
      <c r="AZ89" s="946"/>
      <c r="BA89" s="946"/>
      <c r="BB89" s="946"/>
      <c r="BC89" s="946"/>
      <c r="BD89" s="946"/>
      <c r="BE89" s="946"/>
      <c r="BF89" s="946"/>
      <c r="BG89" s="946"/>
      <c r="BH89" s="946"/>
      <c r="BI89" s="946"/>
      <c r="BJ89" s="946"/>
      <c r="BK89" s="946"/>
      <c r="BL89" s="946"/>
      <c r="BM89" s="946"/>
      <c r="BN89" s="946"/>
      <c r="BO89" s="946"/>
      <c r="BP89" s="946"/>
      <c r="BQ89" s="946"/>
      <c r="BR89" s="946"/>
      <c r="BS89" s="946"/>
      <c r="BT89" s="946"/>
      <c r="BU89" s="946"/>
      <c r="BV89" s="946"/>
      <c r="BW89" s="946"/>
      <c r="BX89" s="946"/>
      <c r="BY89" s="946"/>
      <c r="BZ89" s="947"/>
    </row>
    <row r="90" spans="2:78" ht="12.6" customHeight="1">
      <c r="B90" s="948"/>
      <c r="C90" s="946"/>
      <c r="D90" s="946"/>
      <c r="E90" s="946"/>
      <c r="F90" s="946"/>
      <c r="G90" s="946"/>
      <c r="H90" s="946"/>
      <c r="I90" s="946"/>
      <c r="J90" s="946"/>
      <c r="K90" s="946"/>
      <c r="L90" s="946"/>
      <c r="M90" s="946"/>
      <c r="N90" s="946"/>
      <c r="O90" s="946"/>
      <c r="P90" s="946"/>
      <c r="Q90" s="946"/>
      <c r="R90" s="946"/>
      <c r="S90" s="946"/>
      <c r="T90" s="946"/>
      <c r="U90" s="946"/>
      <c r="V90" s="946"/>
      <c r="W90" s="946"/>
      <c r="X90" s="946"/>
      <c r="Y90" s="946"/>
      <c r="Z90" s="946"/>
      <c r="AA90" s="946"/>
      <c r="AB90" s="946"/>
      <c r="AC90" s="946"/>
      <c r="AD90" s="946"/>
      <c r="AE90" s="946"/>
      <c r="AF90" s="946"/>
      <c r="AG90" s="946"/>
      <c r="AH90" s="946"/>
      <c r="AI90" s="946"/>
      <c r="AJ90" s="946"/>
      <c r="AK90" s="946"/>
      <c r="AL90" s="946"/>
      <c r="AM90" s="946"/>
      <c r="AN90" s="946"/>
      <c r="AO90" s="946"/>
      <c r="AP90" s="946"/>
      <c r="AQ90" s="946"/>
      <c r="AR90" s="946"/>
      <c r="AS90" s="946"/>
      <c r="AT90" s="946"/>
      <c r="AU90" s="946"/>
      <c r="AV90" s="946"/>
      <c r="AW90" s="946"/>
      <c r="AX90" s="946"/>
      <c r="AY90" s="946"/>
      <c r="AZ90" s="946"/>
      <c r="BA90" s="946"/>
      <c r="BB90" s="946"/>
      <c r="BC90" s="946"/>
      <c r="BD90" s="946"/>
      <c r="BE90" s="946"/>
      <c r="BF90" s="946"/>
      <c r="BG90" s="946"/>
      <c r="BH90" s="946"/>
      <c r="BI90" s="946"/>
      <c r="BJ90" s="946"/>
      <c r="BK90" s="946"/>
      <c r="BL90" s="946"/>
      <c r="BM90" s="946"/>
      <c r="BN90" s="946"/>
      <c r="BO90" s="946"/>
      <c r="BP90" s="946"/>
      <c r="BQ90" s="946"/>
      <c r="BR90" s="946"/>
      <c r="BS90" s="946"/>
      <c r="BT90" s="946"/>
      <c r="BU90" s="946"/>
      <c r="BV90" s="946"/>
      <c r="BW90" s="946"/>
      <c r="BX90" s="946"/>
      <c r="BY90" s="946"/>
      <c r="BZ90" s="947"/>
    </row>
    <row r="91" spans="2:78" ht="12.6" customHeight="1">
      <c r="B91" s="948"/>
      <c r="C91" s="946"/>
      <c r="D91" s="946"/>
      <c r="E91" s="946"/>
      <c r="F91" s="946"/>
      <c r="G91" s="946"/>
      <c r="H91" s="946"/>
      <c r="I91" s="946"/>
      <c r="J91" s="946"/>
      <c r="K91" s="946"/>
      <c r="L91" s="946"/>
      <c r="M91" s="946"/>
      <c r="N91" s="946"/>
      <c r="O91" s="946"/>
      <c r="P91" s="946"/>
      <c r="Q91" s="946"/>
      <c r="R91" s="946"/>
      <c r="S91" s="946"/>
      <c r="T91" s="946"/>
      <c r="U91" s="946"/>
      <c r="V91" s="946"/>
      <c r="W91" s="946"/>
      <c r="X91" s="946"/>
      <c r="Y91" s="946"/>
      <c r="Z91" s="946"/>
      <c r="AA91" s="946"/>
      <c r="AB91" s="946"/>
      <c r="AC91" s="946"/>
      <c r="AD91" s="946"/>
      <c r="AE91" s="946"/>
      <c r="AF91" s="946"/>
      <c r="AG91" s="946"/>
      <c r="AH91" s="946"/>
      <c r="AI91" s="946"/>
      <c r="AJ91" s="946"/>
      <c r="AK91" s="946"/>
      <c r="AL91" s="946"/>
      <c r="AM91" s="946"/>
      <c r="AN91" s="946"/>
      <c r="AO91" s="946"/>
      <c r="AP91" s="946"/>
      <c r="AQ91" s="946"/>
      <c r="AR91" s="946"/>
      <c r="AS91" s="946"/>
      <c r="AT91" s="946"/>
      <c r="AU91" s="946"/>
      <c r="AV91" s="946"/>
      <c r="AW91" s="946"/>
      <c r="AX91" s="946"/>
      <c r="AY91" s="946"/>
      <c r="AZ91" s="946"/>
      <c r="BA91" s="946"/>
      <c r="BB91" s="946"/>
      <c r="BC91" s="946"/>
      <c r="BD91" s="946"/>
      <c r="BE91" s="946"/>
      <c r="BF91" s="946"/>
      <c r="BG91" s="946"/>
      <c r="BH91" s="946"/>
      <c r="BI91" s="946"/>
      <c r="BJ91" s="946"/>
      <c r="BK91" s="946"/>
      <c r="BL91" s="946"/>
      <c r="BM91" s="946"/>
      <c r="BN91" s="946"/>
      <c r="BO91" s="946"/>
      <c r="BP91" s="946"/>
      <c r="BQ91" s="946"/>
      <c r="BR91" s="946"/>
      <c r="BS91" s="946"/>
      <c r="BT91" s="946"/>
      <c r="BU91" s="946"/>
      <c r="BV91" s="946"/>
      <c r="BW91" s="946"/>
      <c r="BX91" s="946"/>
      <c r="BY91" s="946"/>
      <c r="BZ91" s="947"/>
    </row>
    <row r="92" spans="2:78" ht="12.6" customHeight="1">
      <c r="B92" s="948"/>
      <c r="C92" s="946"/>
      <c r="D92" s="946"/>
      <c r="E92" s="946"/>
      <c r="F92" s="946"/>
      <c r="G92" s="946"/>
      <c r="H92" s="946"/>
      <c r="I92" s="946"/>
      <c r="J92" s="946"/>
      <c r="K92" s="946"/>
      <c r="L92" s="946"/>
      <c r="M92" s="946"/>
      <c r="N92" s="946"/>
      <c r="O92" s="946"/>
      <c r="P92" s="946"/>
      <c r="Q92" s="946"/>
      <c r="R92" s="946"/>
      <c r="S92" s="946"/>
      <c r="T92" s="946"/>
      <c r="U92" s="946"/>
      <c r="V92" s="946"/>
      <c r="W92" s="946"/>
      <c r="X92" s="946"/>
      <c r="Y92" s="946"/>
      <c r="Z92" s="946"/>
      <c r="AA92" s="946"/>
      <c r="AB92" s="946"/>
      <c r="AC92" s="946"/>
      <c r="AD92" s="946"/>
      <c r="AE92" s="946"/>
      <c r="AF92" s="946"/>
      <c r="AG92" s="946"/>
      <c r="AH92" s="946"/>
      <c r="AI92" s="946"/>
      <c r="AJ92" s="946"/>
      <c r="AK92" s="946"/>
      <c r="AL92" s="946"/>
      <c r="AM92" s="946"/>
      <c r="AN92" s="946"/>
      <c r="AO92" s="946"/>
      <c r="AP92" s="946"/>
      <c r="AQ92" s="946"/>
      <c r="AR92" s="946"/>
      <c r="AS92" s="946"/>
      <c r="AT92" s="946"/>
      <c r="AU92" s="946"/>
      <c r="AV92" s="946"/>
      <c r="AW92" s="946"/>
      <c r="AX92" s="946"/>
      <c r="AY92" s="946"/>
      <c r="AZ92" s="946"/>
      <c r="BA92" s="946"/>
      <c r="BB92" s="946"/>
      <c r="BC92" s="946"/>
      <c r="BD92" s="946"/>
      <c r="BE92" s="946"/>
      <c r="BF92" s="946"/>
      <c r="BG92" s="946"/>
      <c r="BH92" s="946"/>
      <c r="BI92" s="946"/>
      <c r="BJ92" s="946"/>
      <c r="BK92" s="946"/>
      <c r="BL92" s="946"/>
      <c r="BM92" s="946"/>
      <c r="BN92" s="946"/>
      <c r="BO92" s="946"/>
      <c r="BP92" s="946"/>
      <c r="BQ92" s="946"/>
      <c r="BR92" s="946"/>
      <c r="BS92" s="946"/>
      <c r="BT92" s="946"/>
      <c r="BU92" s="946"/>
      <c r="BV92" s="946"/>
      <c r="BW92" s="946"/>
      <c r="BX92" s="946"/>
      <c r="BY92" s="946"/>
      <c r="BZ92" s="947"/>
    </row>
    <row r="93" spans="2:78" ht="12.6" customHeight="1">
      <c r="B93" s="948"/>
      <c r="C93" s="946"/>
      <c r="D93" s="946"/>
      <c r="E93" s="946"/>
      <c r="F93" s="946"/>
      <c r="G93" s="946"/>
      <c r="H93" s="946"/>
      <c r="I93" s="946"/>
      <c r="J93" s="946"/>
      <c r="K93" s="946"/>
      <c r="L93" s="946"/>
      <c r="M93" s="946"/>
      <c r="N93" s="946"/>
      <c r="O93" s="946"/>
      <c r="P93" s="946"/>
      <c r="Q93" s="946"/>
      <c r="R93" s="946"/>
      <c r="S93" s="946"/>
      <c r="T93" s="946"/>
      <c r="U93" s="946"/>
      <c r="V93" s="946"/>
      <c r="W93" s="946"/>
      <c r="X93" s="946"/>
      <c r="Y93" s="946"/>
      <c r="Z93" s="946"/>
      <c r="AA93" s="946"/>
      <c r="AB93" s="946"/>
      <c r="AC93" s="946"/>
      <c r="AD93" s="946"/>
      <c r="AE93" s="946"/>
      <c r="AF93" s="946"/>
      <c r="AG93" s="946"/>
      <c r="AH93" s="946"/>
      <c r="AI93" s="946"/>
      <c r="AJ93" s="946"/>
      <c r="AK93" s="946"/>
      <c r="AL93" s="946"/>
      <c r="AM93" s="946"/>
      <c r="AN93" s="946"/>
      <c r="AO93" s="946"/>
      <c r="AP93" s="946"/>
      <c r="AQ93" s="946"/>
      <c r="AR93" s="946"/>
      <c r="AS93" s="946"/>
      <c r="AT93" s="946"/>
      <c r="AU93" s="946"/>
      <c r="AV93" s="946"/>
      <c r="AW93" s="946"/>
      <c r="AX93" s="946"/>
      <c r="AY93" s="946"/>
      <c r="AZ93" s="946"/>
      <c r="BA93" s="946"/>
      <c r="BB93" s="946"/>
      <c r="BC93" s="946"/>
      <c r="BD93" s="946"/>
      <c r="BE93" s="946"/>
      <c r="BF93" s="946"/>
      <c r="BG93" s="946"/>
      <c r="BH93" s="946"/>
      <c r="BI93" s="946"/>
      <c r="BJ93" s="946"/>
      <c r="BK93" s="946"/>
      <c r="BL93" s="946"/>
      <c r="BM93" s="946"/>
      <c r="BN93" s="946"/>
      <c r="BO93" s="946"/>
      <c r="BP93" s="946"/>
      <c r="BQ93" s="946"/>
      <c r="BR93" s="946"/>
      <c r="BS93" s="946"/>
      <c r="BT93" s="946"/>
      <c r="BU93" s="946"/>
      <c r="BV93" s="946"/>
      <c r="BW93" s="946"/>
      <c r="BX93" s="946"/>
      <c r="BY93" s="946"/>
      <c r="BZ93" s="947"/>
    </row>
    <row r="94" spans="2:78" ht="12.6" customHeight="1" thickBot="1">
      <c r="B94" s="949"/>
      <c r="C94" s="950"/>
      <c r="D94" s="950"/>
      <c r="E94" s="950"/>
      <c r="F94" s="950"/>
      <c r="G94" s="950"/>
      <c r="H94" s="950"/>
      <c r="I94" s="950"/>
      <c r="J94" s="950"/>
      <c r="K94" s="950"/>
      <c r="L94" s="950"/>
      <c r="M94" s="950"/>
      <c r="N94" s="950"/>
      <c r="O94" s="950"/>
      <c r="P94" s="950"/>
      <c r="Q94" s="950"/>
      <c r="R94" s="950"/>
      <c r="S94" s="950"/>
      <c r="T94" s="950"/>
      <c r="U94" s="950"/>
      <c r="V94" s="950"/>
      <c r="W94" s="950"/>
      <c r="X94" s="950"/>
      <c r="Y94" s="950"/>
      <c r="Z94" s="950"/>
      <c r="AA94" s="950"/>
      <c r="AB94" s="950"/>
      <c r="AC94" s="950"/>
      <c r="AD94" s="950"/>
      <c r="AE94" s="950"/>
      <c r="AF94" s="950"/>
      <c r="AG94" s="950"/>
      <c r="AH94" s="950"/>
      <c r="AI94" s="950"/>
      <c r="AJ94" s="950"/>
      <c r="AK94" s="950"/>
      <c r="AL94" s="950"/>
      <c r="AM94" s="950"/>
      <c r="AN94" s="950"/>
      <c r="AO94" s="950"/>
      <c r="AP94" s="950"/>
      <c r="AQ94" s="950"/>
      <c r="AR94" s="950"/>
      <c r="AS94" s="950"/>
      <c r="AT94" s="950"/>
      <c r="AU94" s="950"/>
      <c r="AV94" s="950"/>
      <c r="AW94" s="950"/>
      <c r="AX94" s="950"/>
      <c r="AY94" s="950"/>
      <c r="AZ94" s="950"/>
      <c r="BA94" s="950"/>
      <c r="BB94" s="950"/>
      <c r="BC94" s="950"/>
      <c r="BD94" s="950"/>
      <c r="BE94" s="950"/>
      <c r="BF94" s="950"/>
      <c r="BG94" s="950"/>
      <c r="BH94" s="950"/>
      <c r="BI94" s="950"/>
      <c r="BJ94" s="950"/>
      <c r="BK94" s="950"/>
      <c r="BL94" s="950"/>
      <c r="BM94" s="950"/>
      <c r="BN94" s="950"/>
      <c r="BO94" s="950"/>
      <c r="BP94" s="950"/>
      <c r="BQ94" s="950"/>
      <c r="BR94" s="950"/>
      <c r="BS94" s="950"/>
      <c r="BT94" s="950"/>
      <c r="BU94" s="950"/>
      <c r="BV94" s="950"/>
      <c r="BW94" s="950"/>
      <c r="BX94" s="950"/>
      <c r="BY94" s="950"/>
      <c r="BZ94" s="951"/>
    </row>
    <row r="95" spans="2:78">
      <c r="B95" s="55"/>
      <c r="C95" s="733" t="s">
        <v>113</v>
      </c>
      <c r="D95" s="733"/>
      <c r="E95" s="733"/>
      <c r="F95" s="733"/>
      <c r="G95" s="733"/>
      <c r="H95" s="733"/>
      <c r="I95" s="733"/>
      <c r="J95" s="733"/>
      <c r="K95" s="733"/>
      <c r="L95" s="733"/>
      <c r="M95" s="733"/>
      <c r="N95" s="733"/>
      <c r="O95" s="733"/>
      <c r="P95" s="733"/>
      <c r="Q95" s="733"/>
      <c r="R95" s="733"/>
      <c r="S95" s="733"/>
      <c r="T95" s="733"/>
      <c r="U95" s="733"/>
      <c r="V95" s="733"/>
      <c r="W95" s="733"/>
      <c r="X95" s="733"/>
      <c r="Y95" s="733"/>
      <c r="Z95" s="733"/>
      <c r="AA95" s="733"/>
      <c r="AB95" s="733"/>
      <c r="AC95" s="733"/>
      <c r="AD95" s="733"/>
      <c r="AE95" s="733"/>
      <c r="AF95" s="733"/>
      <c r="AG95" s="733"/>
      <c r="AH95" s="733"/>
      <c r="AI95" s="733"/>
      <c r="AJ95" s="733"/>
      <c r="AK95" s="733"/>
      <c r="AL95" s="733"/>
      <c r="AM95" s="733"/>
      <c r="AN95" s="733"/>
      <c r="AO95" s="733"/>
      <c r="AP95" s="733"/>
      <c r="AQ95" s="733"/>
      <c r="AR95" s="733"/>
      <c r="AS95" s="733"/>
      <c r="AT95" s="733"/>
      <c r="AU95" s="733"/>
      <c r="AV95" s="733"/>
      <c r="AW95" s="733"/>
      <c r="AX95" s="733"/>
      <c r="AY95" s="733"/>
      <c r="AZ95" s="733"/>
      <c r="BA95" s="733"/>
      <c r="BB95" s="733"/>
      <c r="BC95" s="733"/>
      <c r="BD95" s="733"/>
      <c r="BE95" s="733"/>
      <c r="BF95" s="733"/>
      <c r="BG95" s="733"/>
      <c r="BH95" s="733"/>
      <c r="BI95" s="733"/>
      <c r="BJ95" s="733"/>
      <c r="BK95" s="733"/>
      <c r="BL95" s="733"/>
      <c r="BM95" s="733"/>
      <c r="BN95" s="733"/>
      <c r="BO95" s="733"/>
      <c r="BP95" s="733"/>
      <c r="BQ95" s="733"/>
      <c r="BR95" s="733"/>
      <c r="BS95" s="733"/>
      <c r="BT95" s="733"/>
      <c r="BU95" s="733"/>
      <c r="BV95" s="733"/>
      <c r="BW95" s="733"/>
      <c r="BX95" s="733"/>
      <c r="BY95" s="733"/>
      <c r="BZ95" s="876"/>
    </row>
    <row r="96" spans="2:78" ht="5.25" customHeight="1">
      <c r="B96" s="53"/>
      <c r="C96" s="14"/>
      <c r="D96" s="14"/>
      <c r="E96" s="14"/>
      <c r="F96" s="14"/>
      <c r="G96" s="14"/>
      <c r="H96" s="14"/>
      <c r="I96" s="14"/>
      <c r="J96" s="14"/>
      <c r="K96" s="14"/>
      <c r="L96" s="14"/>
      <c r="M96" s="14"/>
      <c r="N96" s="14"/>
      <c r="O96" s="14"/>
      <c r="P96" s="14"/>
      <c r="Q96" s="14"/>
      <c r="R96" s="14"/>
      <c r="S96" s="14"/>
      <c r="T96" s="14"/>
      <c r="U96" s="14"/>
      <c r="V96" s="14"/>
      <c r="W96" s="14"/>
      <c r="X96" s="14"/>
      <c r="Y96" s="14"/>
      <c r="Z96" s="14"/>
      <c r="AA96" s="14"/>
      <c r="AB96" s="14"/>
      <c r="AC96" s="14"/>
      <c r="AD96" s="14"/>
      <c r="AE96" s="14"/>
      <c r="AF96" s="14"/>
      <c r="AG96" s="14"/>
      <c r="AH96" s="14"/>
      <c r="AI96" s="14"/>
      <c r="AJ96" s="14"/>
      <c r="AK96" s="14"/>
      <c r="AL96" s="14"/>
      <c r="AM96" s="14"/>
      <c r="AN96" s="14"/>
      <c r="AO96" s="14"/>
      <c r="AP96" s="14"/>
      <c r="AQ96" s="14"/>
      <c r="AR96" s="14"/>
      <c r="AS96" s="14"/>
      <c r="AT96" s="14"/>
      <c r="AU96" s="14"/>
      <c r="AV96" s="14"/>
      <c r="AW96" s="14"/>
      <c r="AX96" s="14"/>
      <c r="AY96" s="14"/>
      <c r="AZ96" s="14"/>
      <c r="BA96" s="14"/>
      <c r="BB96" s="14"/>
      <c r="BC96" s="14"/>
      <c r="BD96" s="14"/>
      <c r="BE96" s="14"/>
      <c r="BF96" s="14"/>
      <c r="BG96" s="14"/>
      <c r="BH96" s="14"/>
      <c r="BI96" s="14"/>
      <c r="BJ96" s="14"/>
      <c r="BK96" s="14"/>
      <c r="BL96" s="14"/>
      <c r="BM96" s="14"/>
      <c r="BN96" s="14"/>
      <c r="BO96" s="14"/>
      <c r="BP96" s="14"/>
      <c r="BQ96" s="14"/>
      <c r="BR96" s="14"/>
      <c r="BS96" s="14"/>
      <c r="BT96" s="14"/>
      <c r="BU96" s="14"/>
      <c r="BV96" s="14"/>
      <c r="BW96" s="14"/>
      <c r="BX96" s="14"/>
      <c r="BY96" s="14"/>
      <c r="BZ96" s="54"/>
    </row>
    <row r="97" spans="2:87" ht="18" customHeight="1">
      <c r="B97" s="56"/>
      <c r="C97" s="743" t="s">
        <v>114</v>
      </c>
      <c r="D97" s="743"/>
      <c r="E97" s="743"/>
      <c r="F97" s="743"/>
      <c r="G97" s="743"/>
      <c r="H97" s="743"/>
      <c r="I97" s="743"/>
      <c r="J97" s="743"/>
      <c r="K97" s="743"/>
      <c r="L97" s="743"/>
      <c r="M97" s="743"/>
      <c r="N97" s="743"/>
      <c r="O97" s="743"/>
      <c r="P97" s="743"/>
      <c r="Q97" s="743"/>
      <c r="R97" s="743"/>
      <c r="S97" s="743"/>
      <c r="T97" s="743"/>
      <c r="U97" s="743"/>
      <c r="V97" s="743"/>
      <c r="W97" s="743"/>
      <c r="X97" s="743"/>
      <c r="Y97" s="743"/>
      <c r="Z97" s="743"/>
      <c r="AA97" s="743"/>
      <c r="AB97" s="743"/>
      <c r="AC97" s="743"/>
      <c r="AD97" s="743"/>
      <c r="AE97" s="743"/>
      <c r="AF97" s="743"/>
      <c r="AG97" s="743"/>
      <c r="AH97" s="743"/>
      <c r="AI97" s="743"/>
      <c r="AJ97" s="743"/>
      <c r="AK97" s="924"/>
      <c r="AL97" s="925"/>
      <c r="AM97" s="925"/>
      <c r="AN97" s="925"/>
      <c r="AO97" s="925"/>
      <c r="AP97" s="925"/>
      <c r="AQ97" s="925"/>
      <c r="AR97" s="925"/>
      <c r="AS97" s="925"/>
      <c r="AT97" s="905" t="s">
        <v>115</v>
      </c>
      <c r="AU97" s="905"/>
      <c r="AV97" s="905"/>
      <c r="AW97" s="906"/>
      <c r="AX97" s="756" t="s">
        <v>116</v>
      </c>
      <c r="AY97" s="756"/>
      <c r="AZ97" s="756"/>
      <c r="BA97" s="756"/>
      <c r="BB97" s="756"/>
      <c r="BC97" s="756"/>
      <c r="BD97" s="756"/>
      <c r="BE97" s="756"/>
      <c r="BF97" s="926" t="s">
        <v>117</v>
      </c>
      <c r="BG97" s="926"/>
      <c r="BH97" s="926"/>
      <c r="BI97" s="926"/>
      <c r="BJ97" s="926"/>
      <c r="BK97" s="926"/>
      <c r="BL97" s="926"/>
      <c r="BM97" s="941"/>
      <c r="BN97" s="942"/>
      <c r="BO97" s="942"/>
      <c r="BP97" s="942"/>
      <c r="BQ97" s="942"/>
      <c r="BR97" s="942"/>
      <c r="BS97" s="942"/>
      <c r="BT97" s="942"/>
      <c r="BU97" s="942"/>
      <c r="BV97" s="905" t="s">
        <v>118</v>
      </c>
      <c r="BW97" s="905"/>
      <c r="BX97" s="905"/>
      <c r="BY97" s="906"/>
      <c r="BZ97" s="57"/>
    </row>
    <row r="98" spans="2:87" ht="18" customHeight="1">
      <c r="B98" s="58"/>
      <c r="C98" s="743" t="s">
        <v>119</v>
      </c>
      <c r="D98" s="743"/>
      <c r="E98" s="743"/>
      <c r="F98" s="743"/>
      <c r="G98" s="743"/>
      <c r="H98" s="743"/>
      <c r="I98" s="743"/>
      <c r="J98" s="743"/>
      <c r="K98" s="743"/>
      <c r="L98" s="743"/>
      <c r="M98" s="743"/>
      <c r="N98" s="743"/>
      <c r="O98" s="743"/>
      <c r="P98" s="743"/>
      <c r="Q98" s="743"/>
      <c r="R98" s="743"/>
      <c r="S98" s="743"/>
      <c r="T98" s="743"/>
      <c r="U98" s="743"/>
      <c r="V98" s="743"/>
      <c r="W98" s="743"/>
      <c r="X98" s="743"/>
      <c r="Y98" s="743"/>
      <c r="Z98" s="743"/>
      <c r="AA98" s="743"/>
      <c r="AB98" s="743"/>
      <c r="AC98" s="743"/>
      <c r="AD98" s="743"/>
      <c r="AE98" s="743"/>
      <c r="AF98" s="743"/>
      <c r="AG98" s="743"/>
      <c r="AH98" s="743"/>
      <c r="AI98" s="743"/>
      <c r="AJ98" s="743"/>
      <c r="AK98" s="924"/>
      <c r="AL98" s="925"/>
      <c r="AM98" s="925"/>
      <c r="AN98" s="925"/>
      <c r="AO98" s="925"/>
      <c r="AP98" s="925"/>
      <c r="AQ98" s="925"/>
      <c r="AR98" s="925"/>
      <c r="AS98" s="925"/>
      <c r="AT98" s="905" t="s">
        <v>115</v>
      </c>
      <c r="AU98" s="905"/>
      <c r="AV98" s="905"/>
      <c r="AW98" s="906"/>
      <c r="AX98" s="756"/>
      <c r="AY98" s="756"/>
      <c r="AZ98" s="756"/>
      <c r="BA98" s="756"/>
      <c r="BB98" s="756"/>
      <c r="BC98" s="756"/>
      <c r="BD98" s="756"/>
      <c r="BE98" s="756"/>
      <c r="BF98" s="926" t="s">
        <v>120</v>
      </c>
      <c r="BG98" s="926"/>
      <c r="BH98" s="926"/>
      <c r="BI98" s="926"/>
      <c r="BJ98" s="926"/>
      <c r="BK98" s="926"/>
      <c r="BL98" s="926"/>
      <c r="BM98" s="941"/>
      <c r="BN98" s="942"/>
      <c r="BO98" s="942"/>
      <c r="BP98" s="942"/>
      <c r="BQ98" s="942"/>
      <c r="BR98" s="942"/>
      <c r="BS98" s="942"/>
      <c r="BT98" s="942"/>
      <c r="BU98" s="942"/>
      <c r="BV98" s="905" t="s">
        <v>121</v>
      </c>
      <c r="BW98" s="905"/>
      <c r="BX98" s="905"/>
      <c r="BY98" s="906"/>
      <c r="BZ98" s="57"/>
    </row>
    <row r="99" spans="2:87" ht="18" customHeight="1">
      <c r="B99" s="58"/>
      <c r="C99" s="907" t="s">
        <v>122</v>
      </c>
      <c r="D99" s="908"/>
      <c r="E99" s="908"/>
      <c r="F99" s="908"/>
      <c r="G99" s="908"/>
      <c r="H99" s="908"/>
      <c r="I99" s="908"/>
      <c r="J99" s="908"/>
      <c r="K99" s="908"/>
      <c r="L99" s="908"/>
      <c r="M99" s="908"/>
      <c r="N99" s="908"/>
      <c r="O99" s="908"/>
      <c r="P99" s="908"/>
      <c r="Q99" s="908"/>
      <c r="R99" s="908"/>
      <c r="S99" s="908"/>
      <c r="T99" s="908"/>
      <c r="U99" s="909"/>
      <c r="V99" s="920" t="s">
        <v>123</v>
      </c>
      <c r="W99" s="921"/>
      <c r="X99" s="921"/>
      <c r="Y99" s="922"/>
      <c r="Z99" s="923"/>
      <c r="AA99" s="923"/>
      <c r="AB99" s="923"/>
      <c r="AC99" s="923"/>
      <c r="AD99" s="923"/>
      <c r="AE99" s="923"/>
      <c r="AF99" s="923"/>
      <c r="AG99" s="923"/>
      <c r="AH99" s="923"/>
      <c r="AI99" s="923"/>
      <c r="AJ99" s="923"/>
      <c r="AK99" s="924"/>
      <c r="AL99" s="925"/>
      <c r="AM99" s="925"/>
      <c r="AN99" s="925"/>
      <c r="AO99" s="925"/>
      <c r="AP99" s="925"/>
      <c r="AQ99" s="925"/>
      <c r="AR99" s="925"/>
      <c r="AS99" s="925"/>
      <c r="AT99" s="905" t="s">
        <v>124</v>
      </c>
      <c r="AU99" s="905"/>
      <c r="AV99" s="905"/>
      <c r="AW99" s="906"/>
      <c r="AX99" s="756"/>
      <c r="AY99" s="756"/>
      <c r="AZ99" s="756"/>
      <c r="BA99" s="756"/>
      <c r="BB99" s="756"/>
      <c r="BC99" s="756"/>
      <c r="BD99" s="756"/>
      <c r="BE99" s="756"/>
      <c r="BF99" s="926" t="s">
        <v>125</v>
      </c>
      <c r="BG99" s="926"/>
      <c r="BH99" s="926"/>
      <c r="BI99" s="926"/>
      <c r="BJ99" s="926"/>
      <c r="BK99" s="926"/>
      <c r="BL99" s="926"/>
      <c r="BM99" s="903">
        <f>SUM(BM97:BU98)</f>
        <v>0</v>
      </c>
      <c r="BN99" s="904"/>
      <c r="BO99" s="904"/>
      <c r="BP99" s="904"/>
      <c r="BQ99" s="904"/>
      <c r="BR99" s="904"/>
      <c r="BS99" s="904"/>
      <c r="BT99" s="904"/>
      <c r="BU99" s="904"/>
      <c r="BV99" s="905" t="s">
        <v>121</v>
      </c>
      <c r="BW99" s="905"/>
      <c r="BX99" s="905"/>
      <c r="BY99" s="906"/>
      <c r="BZ99" s="57"/>
    </row>
    <row r="100" spans="2:87" ht="18" customHeight="1">
      <c r="B100" s="58"/>
      <c r="C100" s="907" t="s">
        <v>126</v>
      </c>
      <c r="D100" s="908"/>
      <c r="E100" s="908"/>
      <c r="F100" s="908"/>
      <c r="G100" s="908"/>
      <c r="H100" s="908"/>
      <c r="I100" s="908"/>
      <c r="J100" s="908"/>
      <c r="K100" s="908"/>
      <c r="L100" s="908"/>
      <c r="M100" s="908"/>
      <c r="N100" s="908"/>
      <c r="O100" s="908"/>
      <c r="P100" s="908"/>
      <c r="Q100" s="908"/>
      <c r="R100" s="908"/>
      <c r="S100" s="908"/>
      <c r="T100" s="908"/>
      <c r="U100" s="909"/>
      <c r="V100" s="910" t="s">
        <v>127</v>
      </c>
      <c r="W100" s="911"/>
      <c r="X100" s="911"/>
      <c r="Y100" s="911"/>
      <c r="Z100" s="911"/>
      <c r="AA100" s="911"/>
      <c r="AB100" s="911"/>
      <c r="AC100" s="911"/>
      <c r="AD100" s="911"/>
      <c r="AE100" s="911"/>
      <c r="AF100" s="911"/>
      <c r="AG100" s="911"/>
      <c r="AH100" s="911"/>
      <c r="AI100" s="911"/>
      <c r="AJ100" s="912"/>
      <c r="AK100" s="913"/>
      <c r="AL100" s="914"/>
      <c r="AM100" s="914"/>
      <c r="AN100" s="914"/>
      <c r="AO100" s="914"/>
      <c r="AP100" s="914"/>
      <c r="AQ100" s="914"/>
      <c r="AR100" s="914"/>
      <c r="AS100" s="914"/>
      <c r="AT100" s="915" t="s">
        <v>128</v>
      </c>
      <c r="AU100" s="915"/>
      <c r="AV100" s="915"/>
      <c r="AW100" s="916"/>
      <c r="AX100" s="917" t="s">
        <v>129</v>
      </c>
      <c r="AY100" s="917"/>
      <c r="AZ100" s="917"/>
      <c r="BA100" s="917"/>
      <c r="BB100" s="917"/>
      <c r="BC100" s="917"/>
      <c r="BD100" s="917"/>
      <c r="BE100" s="917"/>
      <c r="BF100" s="917"/>
      <c r="BG100" s="917"/>
      <c r="BH100" s="917"/>
      <c r="BI100" s="917"/>
      <c r="BJ100" s="917"/>
      <c r="BK100" s="917"/>
      <c r="BL100" s="917"/>
      <c r="BM100" s="918"/>
      <c r="BN100" s="919"/>
      <c r="BO100" s="919"/>
      <c r="BP100" s="919"/>
      <c r="BQ100" s="919"/>
      <c r="BR100" s="919"/>
      <c r="BS100" s="919"/>
      <c r="BT100" s="919"/>
      <c r="BU100" s="919"/>
      <c r="BV100" s="915" t="s">
        <v>128</v>
      </c>
      <c r="BW100" s="915"/>
      <c r="BX100" s="915"/>
      <c r="BY100" s="916"/>
      <c r="BZ100" s="59"/>
    </row>
    <row r="101" spans="2:87" ht="18" customHeight="1">
      <c r="B101" s="144"/>
      <c r="C101" s="598"/>
      <c r="D101" s="598"/>
      <c r="E101" s="598"/>
      <c r="F101" s="598"/>
      <c r="G101" s="598"/>
      <c r="H101" s="598"/>
      <c r="I101" s="598"/>
      <c r="J101" s="598"/>
      <c r="K101" s="598"/>
      <c r="L101" s="598"/>
      <c r="M101" s="598"/>
      <c r="N101" s="598"/>
      <c r="O101" s="598"/>
      <c r="P101" s="598"/>
      <c r="Q101" s="598"/>
      <c r="R101" s="598"/>
      <c r="S101" s="598"/>
      <c r="T101" s="598"/>
      <c r="U101" s="598"/>
      <c r="V101" s="599"/>
      <c r="W101" s="599"/>
      <c r="X101" s="599"/>
      <c r="Y101" s="599"/>
      <c r="Z101" s="599"/>
      <c r="AA101" s="599"/>
      <c r="AB101" s="599"/>
      <c r="AC101" s="599"/>
      <c r="AD101" s="599"/>
      <c r="AE101" s="599"/>
      <c r="AF101" s="599"/>
      <c r="AG101" s="599"/>
      <c r="AH101" s="599"/>
      <c r="AI101" s="599"/>
      <c r="AJ101" s="599"/>
      <c r="AK101" s="1134" t="s">
        <v>435</v>
      </c>
      <c r="AL101" s="1135"/>
      <c r="AM101" s="1135"/>
      <c r="AN101" s="1135"/>
      <c r="AO101" s="1135"/>
      <c r="AP101" s="1135"/>
      <c r="AQ101" s="1135"/>
      <c r="AR101" s="1135"/>
      <c r="AS101" s="1135"/>
      <c r="AT101" s="1135"/>
      <c r="AU101" s="1135"/>
      <c r="AV101" s="1135"/>
      <c r="AW101" s="1135"/>
      <c r="AX101" s="1135"/>
      <c r="AY101" s="1135"/>
      <c r="AZ101" s="1135"/>
      <c r="BA101" s="1135"/>
      <c r="BB101" s="1135"/>
      <c r="BC101" s="1135"/>
      <c r="BD101" s="1135"/>
      <c r="BE101" s="1135"/>
      <c r="BF101" s="1135"/>
      <c r="BG101" s="1135"/>
      <c r="BH101" s="1135"/>
      <c r="BI101" s="1135"/>
      <c r="BJ101" s="1135"/>
      <c r="BK101" s="1135"/>
      <c r="BL101" s="1136"/>
      <c r="BM101" s="1137"/>
      <c r="BN101" s="1138"/>
      <c r="BO101" s="1138"/>
      <c r="BP101" s="1138"/>
      <c r="BQ101" s="1138"/>
      <c r="BR101" s="1138"/>
      <c r="BS101" s="1138"/>
      <c r="BT101" s="1138"/>
      <c r="BU101" s="1138"/>
      <c r="BV101" s="1138"/>
      <c r="BW101" s="1138"/>
      <c r="BX101" s="1138"/>
      <c r="BY101" s="1139"/>
      <c r="BZ101" s="68"/>
    </row>
    <row r="102" spans="2:87" ht="9.75" customHeight="1" thickBot="1">
      <c r="B102" s="60"/>
      <c r="C102" s="61"/>
      <c r="D102" s="61"/>
      <c r="E102" s="61"/>
      <c r="F102" s="61"/>
      <c r="G102" s="61"/>
      <c r="H102" s="61"/>
      <c r="I102" s="61"/>
      <c r="J102" s="61"/>
      <c r="K102" s="61"/>
      <c r="L102" s="61"/>
      <c r="M102" s="61"/>
      <c r="N102" s="61"/>
      <c r="O102" s="61"/>
      <c r="P102" s="61"/>
      <c r="Q102" s="61"/>
      <c r="R102" s="61"/>
      <c r="S102" s="61"/>
      <c r="T102" s="61"/>
      <c r="U102" s="61"/>
      <c r="V102" s="61"/>
      <c r="W102" s="61"/>
      <c r="X102" s="61"/>
      <c r="Y102" s="61"/>
      <c r="Z102" s="61"/>
      <c r="AA102" s="61"/>
      <c r="AB102" s="61"/>
      <c r="AC102" s="61"/>
      <c r="AD102" s="61"/>
      <c r="AE102" s="61"/>
      <c r="AF102" s="61"/>
      <c r="AG102" s="61"/>
      <c r="AH102" s="61"/>
      <c r="AI102" s="61"/>
      <c r="AJ102" s="61"/>
      <c r="AK102" s="61"/>
      <c r="AL102" s="61"/>
      <c r="AM102" s="61"/>
      <c r="AN102" s="61"/>
      <c r="AO102" s="61"/>
      <c r="AP102" s="61"/>
      <c r="AQ102" s="61"/>
      <c r="AR102" s="61"/>
      <c r="AS102" s="61"/>
      <c r="AT102" s="61"/>
      <c r="AU102" s="61"/>
      <c r="AV102" s="61"/>
      <c r="AW102" s="61"/>
      <c r="AX102" s="61"/>
      <c r="AY102" s="61"/>
      <c r="AZ102" s="61"/>
      <c r="BA102" s="61"/>
      <c r="BB102" s="61"/>
      <c r="BC102" s="61"/>
      <c r="BD102" s="61"/>
      <c r="BE102" s="61"/>
      <c r="BF102" s="61"/>
      <c r="BG102" s="61"/>
      <c r="BH102" s="61"/>
      <c r="BI102" s="61"/>
      <c r="BJ102" s="61"/>
      <c r="BK102" s="61"/>
      <c r="BL102" s="61"/>
      <c r="BM102" s="61"/>
      <c r="BN102" s="61"/>
      <c r="BO102" s="61"/>
      <c r="BP102" s="61"/>
      <c r="BQ102" s="61"/>
      <c r="BR102" s="61"/>
      <c r="BS102" s="61"/>
      <c r="BT102" s="61"/>
      <c r="BU102" s="61"/>
      <c r="BV102" s="61"/>
      <c r="BW102" s="61"/>
      <c r="BX102" s="61"/>
      <c r="BY102" s="61"/>
      <c r="BZ102" s="62"/>
    </row>
    <row r="103" spans="2:87">
      <c r="B103" s="55"/>
      <c r="C103" s="733" t="s">
        <v>130</v>
      </c>
      <c r="D103" s="733"/>
      <c r="E103" s="733"/>
      <c r="F103" s="733"/>
      <c r="G103" s="733"/>
      <c r="H103" s="733"/>
      <c r="I103" s="733"/>
      <c r="J103" s="733"/>
      <c r="K103" s="733"/>
      <c r="L103" s="733"/>
      <c r="M103" s="733"/>
      <c r="N103" s="733"/>
      <c r="O103" s="733"/>
      <c r="P103" s="733"/>
      <c r="Q103" s="733"/>
      <c r="R103" s="733"/>
      <c r="S103" s="733"/>
      <c r="T103" s="733"/>
      <c r="U103" s="733"/>
      <c r="V103" s="733"/>
      <c r="W103" s="733"/>
      <c r="X103" s="733"/>
      <c r="Y103" s="733"/>
      <c r="Z103" s="733"/>
      <c r="AA103" s="733"/>
      <c r="AB103" s="733"/>
      <c r="AC103" s="733"/>
      <c r="AD103" s="733"/>
      <c r="AE103" s="733"/>
      <c r="AF103" s="733"/>
      <c r="AG103" s="733"/>
      <c r="AH103" s="733"/>
      <c r="AI103" s="733"/>
      <c r="AJ103" s="733"/>
      <c r="AK103" s="733"/>
      <c r="AL103" s="733"/>
      <c r="AM103" s="733"/>
      <c r="AN103" s="733"/>
      <c r="AO103" s="733"/>
      <c r="AP103" s="733"/>
      <c r="AQ103" s="733"/>
      <c r="AR103" s="733"/>
      <c r="AS103" s="733"/>
      <c r="AT103" s="733"/>
      <c r="AU103" s="733"/>
      <c r="AV103" s="733"/>
      <c r="AW103" s="733"/>
      <c r="AX103" s="733"/>
      <c r="AY103" s="733"/>
      <c r="AZ103" s="733"/>
      <c r="BA103" s="733"/>
      <c r="BB103" s="733"/>
      <c r="BC103" s="733"/>
      <c r="BD103" s="733"/>
      <c r="BE103" s="733"/>
      <c r="BF103" s="733"/>
      <c r="BG103" s="733"/>
      <c r="BH103" s="733"/>
      <c r="BI103" s="733"/>
      <c r="BJ103" s="733"/>
      <c r="BK103" s="733"/>
      <c r="BL103" s="733"/>
      <c r="BM103" s="733"/>
      <c r="BN103" s="733"/>
      <c r="BO103" s="733"/>
      <c r="BP103" s="733"/>
      <c r="BQ103" s="733"/>
      <c r="BR103" s="733"/>
      <c r="BS103" s="733"/>
      <c r="BT103" s="733"/>
      <c r="BU103" s="733"/>
      <c r="BV103" s="733"/>
      <c r="BW103" s="733"/>
      <c r="BX103" s="733"/>
      <c r="BY103" s="733"/>
      <c r="BZ103" s="876"/>
    </row>
    <row r="104" spans="2:87" ht="15" customHeight="1">
      <c r="B104" s="882"/>
      <c r="C104" s="728"/>
      <c r="D104" s="728"/>
      <c r="E104" s="728"/>
      <c r="F104" s="728"/>
      <c r="G104" s="728"/>
      <c r="H104" s="728"/>
      <c r="I104" s="728"/>
      <c r="J104" s="728"/>
      <c r="K104" s="728"/>
      <c r="L104" s="728"/>
      <c r="M104" s="728"/>
      <c r="N104" s="728"/>
      <c r="O104" s="728"/>
      <c r="P104" s="728"/>
      <c r="Q104" s="728"/>
      <c r="R104" s="728"/>
      <c r="S104" s="728"/>
      <c r="T104" s="728"/>
      <c r="U104" s="728"/>
      <c r="V104" s="728"/>
      <c r="W104" s="728"/>
      <c r="X104" s="728"/>
      <c r="Y104" s="728"/>
      <c r="Z104" s="728"/>
      <c r="AA104" s="728"/>
      <c r="AB104" s="728"/>
      <c r="AC104" s="728"/>
      <c r="AD104" s="728"/>
      <c r="AE104" s="728"/>
      <c r="AF104" s="728"/>
      <c r="AG104" s="728"/>
      <c r="AH104" s="728"/>
      <c r="AI104" s="728"/>
      <c r="AJ104" s="728"/>
      <c r="AK104" s="728"/>
      <c r="AL104" s="728"/>
      <c r="AM104" s="728"/>
      <c r="AN104" s="728"/>
      <c r="AO104" s="728"/>
      <c r="AP104" s="728"/>
      <c r="AQ104" s="728"/>
      <c r="AR104" s="728"/>
      <c r="AS104" s="728"/>
      <c r="AT104" s="728"/>
      <c r="AU104" s="728"/>
      <c r="AV104" s="728"/>
      <c r="AW104" s="728"/>
      <c r="AX104" s="728"/>
      <c r="AY104" s="728"/>
      <c r="AZ104" s="728"/>
      <c r="BA104" s="728"/>
      <c r="BB104" s="728"/>
      <c r="BC104" s="728"/>
      <c r="BD104" s="728"/>
      <c r="BE104" s="728"/>
      <c r="BF104" s="728"/>
      <c r="BG104" s="728"/>
      <c r="BH104" s="728"/>
      <c r="BI104" s="728"/>
      <c r="BJ104" s="728"/>
      <c r="BK104" s="728"/>
      <c r="BL104" s="728"/>
      <c r="BM104" s="728"/>
      <c r="BN104" s="728"/>
      <c r="BO104" s="728"/>
      <c r="BP104" s="728"/>
      <c r="BQ104" s="728"/>
      <c r="BR104" s="728"/>
      <c r="BS104" s="728"/>
      <c r="BT104" s="728"/>
      <c r="BU104" s="728"/>
      <c r="BV104" s="728"/>
      <c r="BW104" s="728"/>
      <c r="BX104" s="728"/>
      <c r="BY104" s="728"/>
      <c r="BZ104" s="883"/>
      <c r="CB104" s="11"/>
      <c r="CC104" s="11"/>
      <c r="CD104" s="11"/>
      <c r="CE104" s="11"/>
      <c r="CF104" s="11"/>
      <c r="CG104" s="11"/>
      <c r="CH104" s="11"/>
      <c r="CI104" s="11"/>
    </row>
    <row r="105" spans="2:87" ht="15" customHeight="1">
      <c r="B105" s="882"/>
      <c r="C105" s="728"/>
      <c r="D105" s="728"/>
      <c r="E105" s="728"/>
      <c r="F105" s="728"/>
      <c r="G105" s="728"/>
      <c r="H105" s="728"/>
      <c r="I105" s="728"/>
      <c r="J105" s="728"/>
      <c r="K105" s="728"/>
      <c r="L105" s="728"/>
      <c r="M105" s="728"/>
      <c r="N105" s="728"/>
      <c r="O105" s="728"/>
      <c r="P105" s="728"/>
      <c r="Q105" s="728"/>
      <c r="R105" s="728"/>
      <c r="S105" s="728"/>
      <c r="T105" s="728"/>
      <c r="U105" s="728"/>
      <c r="V105" s="728"/>
      <c r="W105" s="728"/>
      <c r="X105" s="728"/>
      <c r="Y105" s="728"/>
      <c r="Z105" s="728"/>
      <c r="AA105" s="728"/>
      <c r="AB105" s="728"/>
      <c r="AC105" s="728"/>
      <c r="AD105" s="728"/>
      <c r="AE105" s="728"/>
      <c r="AF105" s="728"/>
      <c r="AG105" s="728"/>
      <c r="AH105" s="728"/>
      <c r="AI105" s="728"/>
      <c r="AJ105" s="728"/>
      <c r="AK105" s="728"/>
      <c r="AL105" s="728"/>
      <c r="AM105" s="728"/>
      <c r="AN105" s="728"/>
      <c r="AO105" s="728"/>
      <c r="AP105" s="728"/>
      <c r="AQ105" s="728"/>
      <c r="AR105" s="728"/>
      <c r="AS105" s="728"/>
      <c r="AT105" s="728"/>
      <c r="AU105" s="728"/>
      <c r="AV105" s="728"/>
      <c r="AW105" s="728"/>
      <c r="AX105" s="728"/>
      <c r="AY105" s="728"/>
      <c r="AZ105" s="728"/>
      <c r="BA105" s="728"/>
      <c r="BB105" s="728"/>
      <c r="BC105" s="728"/>
      <c r="BD105" s="728"/>
      <c r="BE105" s="728"/>
      <c r="BF105" s="728"/>
      <c r="BG105" s="728"/>
      <c r="BH105" s="728"/>
      <c r="BI105" s="728"/>
      <c r="BJ105" s="728"/>
      <c r="BK105" s="728"/>
      <c r="BL105" s="728"/>
      <c r="BM105" s="728"/>
      <c r="BN105" s="728"/>
      <c r="BO105" s="728"/>
      <c r="BP105" s="728"/>
      <c r="BQ105" s="728"/>
      <c r="BR105" s="728"/>
      <c r="BS105" s="728"/>
      <c r="BT105" s="728"/>
      <c r="BU105" s="728"/>
      <c r="BV105" s="728"/>
      <c r="BW105" s="728"/>
      <c r="BX105" s="728"/>
      <c r="BY105" s="728"/>
      <c r="BZ105" s="883"/>
      <c r="CB105" s="11"/>
      <c r="CC105" s="11"/>
      <c r="CD105" s="11"/>
      <c r="CE105" s="11"/>
      <c r="CF105" s="11"/>
      <c r="CG105" s="11"/>
      <c r="CH105" s="11"/>
      <c r="CI105" s="11"/>
    </row>
    <row r="106" spans="2:87" ht="15" customHeight="1">
      <c r="B106" s="882"/>
      <c r="C106" s="728"/>
      <c r="D106" s="728"/>
      <c r="E106" s="728"/>
      <c r="F106" s="728"/>
      <c r="G106" s="728"/>
      <c r="H106" s="728"/>
      <c r="I106" s="728"/>
      <c r="J106" s="728"/>
      <c r="K106" s="728"/>
      <c r="L106" s="728"/>
      <c r="M106" s="728"/>
      <c r="N106" s="728"/>
      <c r="O106" s="728"/>
      <c r="P106" s="728"/>
      <c r="Q106" s="728"/>
      <c r="R106" s="728"/>
      <c r="S106" s="728"/>
      <c r="T106" s="728"/>
      <c r="U106" s="728"/>
      <c r="V106" s="728"/>
      <c r="W106" s="728"/>
      <c r="X106" s="728"/>
      <c r="Y106" s="728"/>
      <c r="Z106" s="728"/>
      <c r="AA106" s="728"/>
      <c r="AB106" s="728"/>
      <c r="AC106" s="728"/>
      <c r="AD106" s="728"/>
      <c r="AE106" s="728"/>
      <c r="AF106" s="728"/>
      <c r="AG106" s="728"/>
      <c r="AH106" s="728"/>
      <c r="AI106" s="728"/>
      <c r="AJ106" s="728"/>
      <c r="AK106" s="728"/>
      <c r="AL106" s="728"/>
      <c r="AM106" s="728"/>
      <c r="AN106" s="728"/>
      <c r="AO106" s="728"/>
      <c r="AP106" s="728"/>
      <c r="AQ106" s="728"/>
      <c r="AR106" s="728"/>
      <c r="AS106" s="728"/>
      <c r="AT106" s="728"/>
      <c r="AU106" s="728"/>
      <c r="AV106" s="728"/>
      <c r="AW106" s="728"/>
      <c r="AX106" s="728"/>
      <c r="AY106" s="728"/>
      <c r="AZ106" s="728"/>
      <c r="BA106" s="728"/>
      <c r="BB106" s="728"/>
      <c r="BC106" s="728"/>
      <c r="BD106" s="728"/>
      <c r="BE106" s="728"/>
      <c r="BF106" s="728"/>
      <c r="BG106" s="728"/>
      <c r="BH106" s="728"/>
      <c r="BI106" s="728"/>
      <c r="BJ106" s="728"/>
      <c r="BK106" s="728"/>
      <c r="BL106" s="728"/>
      <c r="BM106" s="728"/>
      <c r="BN106" s="728"/>
      <c r="BO106" s="728"/>
      <c r="BP106" s="728"/>
      <c r="BQ106" s="728"/>
      <c r="BR106" s="728"/>
      <c r="BS106" s="728"/>
      <c r="BT106" s="728"/>
      <c r="BU106" s="728"/>
      <c r="BV106" s="728"/>
      <c r="BW106" s="728"/>
      <c r="BX106" s="728"/>
      <c r="BY106" s="728"/>
      <c r="BZ106" s="883"/>
      <c r="CB106" s="11"/>
      <c r="CC106" s="11"/>
      <c r="CD106" s="11"/>
      <c r="CE106" s="11"/>
      <c r="CF106" s="11"/>
      <c r="CG106" s="11"/>
      <c r="CH106" s="11"/>
      <c r="CI106" s="11"/>
    </row>
    <row r="107" spans="2:87" ht="15" customHeight="1">
      <c r="B107" s="882"/>
      <c r="C107" s="728"/>
      <c r="D107" s="728"/>
      <c r="E107" s="728"/>
      <c r="F107" s="728"/>
      <c r="G107" s="728"/>
      <c r="H107" s="728"/>
      <c r="I107" s="728"/>
      <c r="J107" s="728"/>
      <c r="K107" s="728"/>
      <c r="L107" s="728"/>
      <c r="M107" s="728"/>
      <c r="N107" s="728"/>
      <c r="O107" s="728"/>
      <c r="P107" s="728"/>
      <c r="Q107" s="728"/>
      <c r="R107" s="728"/>
      <c r="S107" s="728"/>
      <c r="T107" s="728"/>
      <c r="U107" s="728"/>
      <c r="V107" s="728"/>
      <c r="W107" s="728"/>
      <c r="X107" s="728"/>
      <c r="Y107" s="728"/>
      <c r="Z107" s="728"/>
      <c r="AA107" s="728"/>
      <c r="AB107" s="728"/>
      <c r="AC107" s="728"/>
      <c r="AD107" s="728"/>
      <c r="AE107" s="728"/>
      <c r="AF107" s="728"/>
      <c r="AG107" s="728"/>
      <c r="AH107" s="728"/>
      <c r="AI107" s="728"/>
      <c r="AJ107" s="728"/>
      <c r="AK107" s="728"/>
      <c r="AL107" s="728"/>
      <c r="AM107" s="728"/>
      <c r="AN107" s="728"/>
      <c r="AO107" s="728"/>
      <c r="AP107" s="728"/>
      <c r="AQ107" s="728"/>
      <c r="AR107" s="728"/>
      <c r="AS107" s="728"/>
      <c r="AT107" s="728"/>
      <c r="AU107" s="728"/>
      <c r="AV107" s="728"/>
      <c r="AW107" s="728"/>
      <c r="AX107" s="728"/>
      <c r="AY107" s="728"/>
      <c r="AZ107" s="728"/>
      <c r="BA107" s="728"/>
      <c r="BB107" s="728"/>
      <c r="BC107" s="728"/>
      <c r="BD107" s="728"/>
      <c r="BE107" s="728"/>
      <c r="BF107" s="728"/>
      <c r="BG107" s="728"/>
      <c r="BH107" s="728"/>
      <c r="BI107" s="728"/>
      <c r="BJ107" s="728"/>
      <c r="BK107" s="728"/>
      <c r="BL107" s="728"/>
      <c r="BM107" s="728"/>
      <c r="BN107" s="728"/>
      <c r="BO107" s="728"/>
      <c r="BP107" s="728"/>
      <c r="BQ107" s="728"/>
      <c r="BR107" s="728"/>
      <c r="BS107" s="728"/>
      <c r="BT107" s="728"/>
      <c r="BU107" s="728"/>
      <c r="BV107" s="728"/>
      <c r="BW107" s="728"/>
      <c r="BX107" s="728"/>
      <c r="BY107" s="728"/>
      <c r="BZ107" s="883"/>
      <c r="CB107" s="11"/>
      <c r="CC107" s="11"/>
      <c r="CD107" s="11"/>
      <c r="CE107" s="11"/>
      <c r="CF107" s="11"/>
      <c r="CG107" s="11"/>
      <c r="CH107" s="11"/>
      <c r="CI107" s="11"/>
    </row>
    <row r="108" spans="2:87" ht="15" customHeight="1">
      <c r="B108" s="882"/>
      <c r="C108" s="728"/>
      <c r="D108" s="728"/>
      <c r="E108" s="728"/>
      <c r="F108" s="728"/>
      <c r="G108" s="728"/>
      <c r="H108" s="728"/>
      <c r="I108" s="728"/>
      <c r="J108" s="728"/>
      <c r="K108" s="728"/>
      <c r="L108" s="728"/>
      <c r="M108" s="728"/>
      <c r="N108" s="728"/>
      <c r="O108" s="728"/>
      <c r="P108" s="728"/>
      <c r="Q108" s="728"/>
      <c r="R108" s="728"/>
      <c r="S108" s="728"/>
      <c r="T108" s="728"/>
      <c r="U108" s="728"/>
      <c r="V108" s="728"/>
      <c r="W108" s="728"/>
      <c r="X108" s="728"/>
      <c r="Y108" s="728"/>
      <c r="Z108" s="728"/>
      <c r="AA108" s="728"/>
      <c r="AB108" s="728"/>
      <c r="AC108" s="728"/>
      <c r="AD108" s="728"/>
      <c r="AE108" s="728"/>
      <c r="AF108" s="728"/>
      <c r="AG108" s="728"/>
      <c r="AH108" s="728"/>
      <c r="AI108" s="728"/>
      <c r="AJ108" s="728"/>
      <c r="AK108" s="728"/>
      <c r="AL108" s="728"/>
      <c r="AM108" s="728"/>
      <c r="AN108" s="728"/>
      <c r="AO108" s="728"/>
      <c r="AP108" s="728"/>
      <c r="AQ108" s="728"/>
      <c r="AR108" s="728"/>
      <c r="AS108" s="728"/>
      <c r="AT108" s="728"/>
      <c r="AU108" s="728"/>
      <c r="AV108" s="728"/>
      <c r="AW108" s="728"/>
      <c r="AX108" s="728"/>
      <c r="AY108" s="728"/>
      <c r="AZ108" s="728"/>
      <c r="BA108" s="728"/>
      <c r="BB108" s="728"/>
      <c r="BC108" s="728"/>
      <c r="BD108" s="728"/>
      <c r="BE108" s="728"/>
      <c r="BF108" s="728"/>
      <c r="BG108" s="728"/>
      <c r="BH108" s="728"/>
      <c r="BI108" s="728"/>
      <c r="BJ108" s="728"/>
      <c r="BK108" s="728"/>
      <c r="BL108" s="728"/>
      <c r="BM108" s="728"/>
      <c r="BN108" s="728"/>
      <c r="BO108" s="728"/>
      <c r="BP108" s="728"/>
      <c r="BQ108" s="728"/>
      <c r="BR108" s="728"/>
      <c r="BS108" s="728"/>
      <c r="BT108" s="728"/>
      <c r="BU108" s="728"/>
      <c r="BV108" s="728"/>
      <c r="BW108" s="728"/>
      <c r="BX108" s="728"/>
      <c r="BY108" s="728"/>
      <c r="BZ108" s="883"/>
      <c r="CB108" s="11"/>
      <c r="CC108" s="11"/>
      <c r="CD108" s="11"/>
      <c r="CE108" s="11"/>
      <c r="CF108" s="11"/>
      <c r="CG108" s="11"/>
      <c r="CH108" s="11"/>
      <c r="CI108" s="11"/>
    </row>
    <row r="109" spans="2:87" ht="15" customHeight="1" thickBot="1">
      <c r="B109" s="884"/>
      <c r="C109" s="885"/>
      <c r="D109" s="885"/>
      <c r="E109" s="885"/>
      <c r="F109" s="885"/>
      <c r="G109" s="885"/>
      <c r="H109" s="885"/>
      <c r="I109" s="885"/>
      <c r="J109" s="885"/>
      <c r="K109" s="885"/>
      <c r="L109" s="885"/>
      <c r="M109" s="885"/>
      <c r="N109" s="885"/>
      <c r="O109" s="885"/>
      <c r="P109" s="885"/>
      <c r="Q109" s="885"/>
      <c r="R109" s="885"/>
      <c r="S109" s="885"/>
      <c r="T109" s="885"/>
      <c r="U109" s="885"/>
      <c r="V109" s="885"/>
      <c r="W109" s="885"/>
      <c r="X109" s="885"/>
      <c r="Y109" s="885"/>
      <c r="Z109" s="885"/>
      <c r="AA109" s="885"/>
      <c r="AB109" s="885"/>
      <c r="AC109" s="885"/>
      <c r="AD109" s="885"/>
      <c r="AE109" s="885"/>
      <c r="AF109" s="885"/>
      <c r="AG109" s="885"/>
      <c r="AH109" s="885"/>
      <c r="AI109" s="885"/>
      <c r="AJ109" s="885"/>
      <c r="AK109" s="885"/>
      <c r="AL109" s="885"/>
      <c r="AM109" s="885"/>
      <c r="AN109" s="885"/>
      <c r="AO109" s="885"/>
      <c r="AP109" s="885"/>
      <c r="AQ109" s="885"/>
      <c r="AR109" s="885"/>
      <c r="AS109" s="885"/>
      <c r="AT109" s="885"/>
      <c r="AU109" s="885"/>
      <c r="AV109" s="885"/>
      <c r="AW109" s="885"/>
      <c r="AX109" s="885"/>
      <c r="AY109" s="885"/>
      <c r="AZ109" s="885"/>
      <c r="BA109" s="885"/>
      <c r="BB109" s="885"/>
      <c r="BC109" s="885"/>
      <c r="BD109" s="885"/>
      <c r="BE109" s="885"/>
      <c r="BF109" s="885"/>
      <c r="BG109" s="885"/>
      <c r="BH109" s="885"/>
      <c r="BI109" s="885"/>
      <c r="BJ109" s="885"/>
      <c r="BK109" s="885"/>
      <c r="BL109" s="885"/>
      <c r="BM109" s="885"/>
      <c r="BN109" s="885"/>
      <c r="BO109" s="885"/>
      <c r="BP109" s="885"/>
      <c r="BQ109" s="885"/>
      <c r="BR109" s="885"/>
      <c r="BS109" s="885"/>
      <c r="BT109" s="885"/>
      <c r="BU109" s="885"/>
      <c r="BV109" s="885"/>
      <c r="BW109" s="885"/>
      <c r="BX109" s="885"/>
      <c r="BY109" s="885"/>
      <c r="BZ109" s="886"/>
      <c r="CB109" s="11"/>
      <c r="CC109" s="11"/>
      <c r="CD109" s="11"/>
      <c r="CE109" s="11"/>
      <c r="CF109" s="11"/>
      <c r="CG109" s="11"/>
      <c r="CH109" s="11"/>
      <c r="CI109" s="11"/>
    </row>
    <row r="110" spans="2:87" ht="16.5" customHeight="1">
      <c r="B110" s="63"/>
      <c r="C110" s="64" t="s">
        <v>131</v>
      </c>
      <c r="D110" s="65"/>
      <c r="E110" s="65"/>
      <c r="F110" s="65"/>
      <c r="G110" s="65"/>
      <c r="H110" s="65"/>
      <c r="I110" s="65"/>
      <c r="J110" s="65"/>
      <c r="K110" s="65"/>
      <c r="L110" s="65"/>
      <c r="M110" s="65"/>
      <c r="N110" s="65"/>
      <c r="O110" s="65"/>
      <c r="P110" s="65"/>
      <c r="Q110" s="65"/>
      <c r="R110" s="65"/>
      <c r="S110" s="65"/>
      <c r="T110" s="65"/>
      <c r="U110" s="65"/>
      <c r="V110" s="65"/>
      <c r="W110" s="65"/>
      <c r="X110" s="65"/>
      <c r="Y110" s="65"/>
      <c r="Z110" s="65"/>
      <c r="AA110" s="65"/>
      <c r="AB110" s="65"/>
      <c r="AC110" s="65"/>
      <c r="AD110" s="65"/>
      <c r="AE110" s="65"/>
      <c r="AF110" s="65"/>
      <c r="AG110" s="65"/>
      <c r="AH110" s="65"/>
      <c r="AI110" s="65"/>
      <c r="AJ110" s="65"/>
      <c r="AK110" s="65"/>
      <c r="AL110" s="65"/>
      <c r="AM110" s="65"/>
      <c r="AN110" s="65"/>
      <c r="AO110" s="65"/>
      <c r="AP110" s="65"/>
      <c r="AQ110" s="65"/>
      <c r="AR110" s="65"/>
      <c r="AS110" s="65"/>
      <c r="AT110" s="65"/>
      <c r="AU110" s="65"/>
      <c r="AV110" s="65"/>
      <c r="AW110" s="65"/>
      <c r="AX110" s="65"/>
      <c r="AY110" s="65"/>
      <c r="AZ110" s="65"/>
      <c r="BA110" s="65"/>
      <c r="BB110" s="65"/>
      <c r="BC110" s="65"/>
      <c r="BD110" s="65"/>
      <c r="BE110" s="65"/>
      <c r="BF110" s="65"/>
      <c r="BG110" s="65"/>
      <c r="BH110" s="65"/>
      <c r="BI110" s="65"/>
      <c r="BJ110" s="65"/>
      <c r="BK110" s="65"/>
      <c r="BL110" s="65"/>
      <c r="BM110" s="65"/>
      <c r="BN110" s="65"/>
      <c r="BO110" s="65"/>
      <c r="BP110" s="65"/>
      <c r="BQ110" s="65"/>
      <c r="BR110" s="65"/>
      <c r="BS110" s="65"/>
      <c r="BT110" s="65"/>
      <c r="BU110" s="65"/>
      <c r="BV110" s="65"/>
      <c r="BW110" s="65"/>
      <c r="BX110" s="65"/>
      <c r="BY110" s="65"/>
      <c r="BZ110" s="66"/>
      <c r="CB110" s="11"/>
      <c r="CC110" s="11"/>
      <c r="CD110" s="11"/>
      <c r="CE110" s="11"/>
      <c r="CF110" s="11"/>
      <c r="CG110" s="11"/>
      <c r="CH110" s="11"/>
    </row>
    <row r="111" spans="2:87" ht="16.5" customHeight="1">
      <c r="B111" s="67"/>
      <c r="D111" s="14" t="s">
        <v>132</v>
      </c>
      <c r="BZ111" s="68"/>
      <c r="CB111" s="11"/>
      <c r="CC111" s="11"/>
      <c r="CD111" s="11"/>
      <c r="CE111" s="11"/>
      <c r="CF111" s="11"/>
      <c r="CG111" s="11"/>
      <c r="CH111" s="11"/>
    </row>
    <row r="112" spans="2:87" ht="16.5" customHeight="1">
      <c r="B112" s="67"/>
      <c r="E112" s="14" t="s">
        <v>133</v>
      </c>
      <c r="BZ112" s="68"/>
      <c r="CB112" s="11"/>
      <c r="CC112" s="11"/>
      <c r="CD112" s="11"/>
      <c r="CE112" s="11"/>
      <c r="CF112" s="11"/>
      <c r="CG112" s="11"/>
      <c r="CH112" s="11"/>
    </row>
    <row r="113" spans="1:86" ht="16.5" customHeight="1">
      <c r="A113" s="69">
        <v>4</v>
      </c>
      <c r="B113" s="67"/>
      <c r="H113" s="14" t="s">
        <v>134</v>
      </c>
      <c r="BZ113" s="68"/>
      <c r="CB113" s="11"/>
      <c r="CC113" s="11"/>
      <c r="CD113" s="11"/>
      <c r="CE113" s="11"/>
      <c r="CF113" s="11"/>
      <c r="CG113" s="11"/>
      <c r="CH113" s="11"/>
    </row>
    <row r="114" spans="1:86" ht="16.5" customHeight="1">
      <c r="A114" s="5">
        <v>5</v>
      </c>
      <c r="B114" s="67"/>
      <c r="H114" s="679" t="s">
        <v>135</v>
      </c>
      <c r="I114" s="679"/>
      <c r="J114" s="679"/>
      <c r="K114" s="679"/>
      <c r="L114" s="679"/>
      <c r="M114" s="679"/>
      <c r="N114" s="679"/>
      <c r="O114" s="679"/>
      <c r="P114" s="679"/>
      <c r="Q114" s="679"/>
      <c r="R114" s="679"/>
      <c r="S114" s="679"/>
      <c r="T114" s="679"/>
      <c r="U114" s="679"/>
      <c r="V114" s="679"/>
      <c r="W114" s="679"/>
      <c r="X114" s="679"/>
      <c r="Y114" s="679"/>
      <c r="Z114" s="679"/>
      <c r="AA114" s="679"/>
      <c r="AB114" s="679"/>
      <c r="AC114" s="679"/>
      <c r="AD114" s="679"/>
      <c r="AE114" s="679"/>
      <c r="AF114" s="679"/>
      <c r="AG114" s="679"/>
      <c r="AH114" s="679"/>
      <c r="AI114" s="679"/>
      <c r="AJ114" s="679"/>
      <c r="AK114" s="679"/>
      <c r="AL114" s="679"/>
      <c r="AM114" s="679"/>
      <c r="AN114" s="679"/>
      <c r="AO114" s="679"/>
      <c r="AP114" s="679"/>
      <c r="AQ114" s="679"/>
      <c r="AR114" s="679"/>
      <c r="AS114" s="679"/>
      <c r="AT114" s="679"/>
      <c r="AU114" s="679"/>
      <c r="AV114" s="679"/>
      <c r="AW114" s="679"/>
      <c r="AX114" s="679"/>
      <c r="AY114" s="679"/>
      <c r="AZ114" s="679"/>
      <c r="BA114" s="679"/>
      <c r="BB114" s="679"/>
      <c r="BC114" s="679"/>
      <c r="BD114" s="679"/>
      <c r="BE114" s="679"/>
      <c r="BF114" s="679"/>
      <c r="BG114" s="679"/>
      <c r="BH114" s="679"/>
      <c r="BI114" s="679"/>
      <c r="BJ114" s="679"/>
      <c r="BK114" s="679"/>
      <c r="BL114" s="679"/>
      <c r="BM114" s="679"/>
      <c r="BN114" s="679"/>
      <c r="BO114" s="679"/>
      <c r="BP114" s="679"/>
      <c r="BQ114" s="679"/>
      <c r="BR114" s="679"/>
      <c r="BS114" s="679"/>
      <c r="BT114" s="679"/>
      <c r="BU114" s="679"/>
      <c r="BV114" s="679"/>
      <c r="BW114" s="679"/>
      <c r="BX114" s="679"/>
      <c r="BY114" s="679"/>
      <c r="BZ114" s="68"/>
      <c r="CB114" s="11"/>
      <c r="CC114" s="11"/>
      <c r="CD114" s="11"/>
      <c r="CE114" s="11"/>
      <c r="CF114" s="11"/>
      <c r="CG114" s="11"/>
      <c r="CH114" s="11"/>
    </row>
    <row r="115" spans="1:86" ht="16.5" customHeight="1">
      <c r="B115" s="67"/>
      <c r="H115" s="679"/>
      <c r="I115" s="679"/>
      <c r="J115" s="679"/>
      <c r="K115" s="679"/>
      <c r="L115" s="679"/>
      <c r="M115" s="679"/>
      <c r="N115" s="679"/>
      <c r="O115" s="679"/>
      <c r="P115" s="679"/>
      <c r="Q115" s="679"/>
      <c r="R115" s="679"/>
      <c r="S115" s="679"/>
      <c r="T115" s="679"/>
      <c r="U115" s="679"/>
      <c r="V115" s="679"/>
      <c r="W115" s="679"/>
      <c r="X115" s="679"/>
      <c r="Y115" s="679"/>
      <c r="Z115" s="679"/>
      <c r="AA115" s="679"/>
      <c r="AB115" s="679"/>
      <c r="AC115" s="679"/>
      <c r="AD115" s="679"/>
      <c r="AE115" s="679"/>
      <c r="AF115" s="679"/>
      <c r="AG115" s="679"/>
      <c r="AH115" s="679"/>
      <c r="AI115" s="679"/>
      <c r="AJ115" s="679"/>
      <c r="AK115" s="679"/>
      <c r="AL115" s="679"/>
      <c r="AM115" s="679"/>
      <c r="AN115" s="679"/>
      <c r="AO115" s="679"/>
      <c r="AP115" s="679"/>
      <c r="AQ115" s="679"/>
      <c r="AR115" s="679"/>
      <c r="AS115" s="679"/>
      <c r="AT115" s="679"/>
      <c r="AU115" s="679"/>
      <c r="AV115" s="679"/>
      <c r="AW115" s="679"/>
      <c r="AX115" s="679"/>
      <c r="AY115" s="679"/>
      <c r="AZ115" s="679"/>
      <c r="BA115" s="679"/>
      <c r="BB115" s="679"/>
      <c r="BC115" s="679"/>
      <c r="BD115" s="679"/>
      <c r="BE115" s="679"/>
      <c r="BF115" s="679"/>
      <c r="BG115" s="679"/>
      <c r="BH115" s="679"/>
      <c r="BI115" s="679"/>
      <c r="BJ115" s="679"/>
      <c r="BK115" s="679"/>
      <c r="BL115" s="679"/>
      <c r="BM115" s="679"/>
      <c r="BN115" s="679"/>
      <c r="BO115" s="679"/>
      <c r="BP115" s="679"/>
      <c r="BQ115" s="679"/>
      <c r="BR115" s="679"/>
      <c r="BS115" s="679"/>
      <c r="BT115" s="679"/>
      <c r="BU115" s="679"/>
      <c r="BV115" s="679"/>
      <c r="BW115" s="679"/>
      <c r="BX115" s="679"/>
      <c r="BY115" s="679"/>
      <c r="BZ115" s="68"/>
      <c r="CB115" s="11"/>
      <c r="CC115" s="11"/>
      <c r="CD115" s="11"/>
      <c r="CE115" s="11"/>
      <c r="CF115" s="11"/>
      <c r="CG115" s="11"/>
      <c r="CH115" s="11"/>
    </row>
    <row r="116" spans="1:86" ht="16.5" customHeight="1">
      <c r="B116" s="67"/>
      <c r="E116" s="14" t="s">
        <v>136</v>
      </c>
      <c r="BZ116" s="68"/>
      <c r="CB116" s="11"/>
      <c r="CC116" s="11"/>
      <c r="CD116" s="11"/>
      <c r="CE116" s="11"/>
      <c r="CF116" s="11"/>
      <c r="CG116" s="11"/>
      <c r="CH116" s="11"/>
    </row>
    <row r="117" spans="1:86" ht="16.5" customHeight="1">
      <c r="A117" s="5">
        <v>6</v>
      </c>
      <c r="B117" s="67"/>
      <c r="H117" s="14" t="s">
        <v>137</v>
      </c>
      <c r="U117" s="14"/>
      <c r="BZ117" s="68"/>
      <c r="CB117" s="11"/>
      <c r="CC117" s="11"/>
      <c r="CD117" s="11"/>
      <c r="CE117" s="11"/>
      <c r="CF117" s="11"/>
      <c r="CG117" s="11"/>
      <c r="CH117" s="11"/>
    </row>
    <row r="118" spans="1:86" ht="16.5" customHeight="1">
      <c r="A118" s="5">
        <v>7</v>
      </c>
      <c r="B118" s="67"/>
      <c r="H118" s="679" t="s">
        <v>138</v>
      </c>
      <c r="I118" s="679"/>
      <c r="J118" s="679"/>
      <c r="K118" s="679"/>
      <c r="L118" s="679"/>
      <c r="M118" s="679"/>
      <c r="N118" s="679"/>
      <c r="O118" s="679"/>
      <c r="P118" s="679"/>
      <c r="Q118" s="679"/>
      <c r="R118" s="679"/>
      <c r="S118" s="679"/>
      <c r="T118" s="679"/>
      <c r="U118" s="679"/>
      <c r="V118" s="679"/>
      <c r="W118" s="679"/>
      <c r="X118" s="679"/>
      <c r="Y118" s="679"/>
      <c r="Z118" s="679"/>
      <c r="AA118" s="679"/>
      <c r="AB118" s="679"/>
      <c r="AC118" s="679"/>
      <c r="AD118" s="679"/>
      <c r="AE118" s="679"/>
      <c r="AF118" s="679"/>
      <c r="AG118" s="679"/>
      <c r="AH118" s="679"/>
      <c r="AI118" s="679"/>
      <c r="AJ118" s="679"/>
      <c r="AK118" s="679"/>
      <c r="AL118" s="679"/>
      <c r="AM118" s="679"/>
      <c r="AN118" s="679"/>
      <c r="AO118" s="679"/>
      <c r="AP118" s="679"/>
      <c r="AQ118" s="679"/>
      <c r="AR118" s="679"/>
      <c r="AS118" s="679"/>
      <c r="AT118" s="679"/>
      <c r="AU118" s="679"/>
      <c r="AV118" s="679"/>
      <c r="AW118" s="679"/>
      <c r="AX118" s="679"/>
      <c r="AY118" s="679"/>
      <c r="AZ118" s="679"/>
      <c r="BA118" s="679"/>
      <c r="BB118" s="679"/>
      <c r="BC118" s="679"/>
      <c r="BD118" s="679"/>
      <c r="BE118" s="679"/>
      <c r="BF118" s="679"/>
      <c r="BG118" s="679"/>
      <c r="BH118" s="679"/>
      <c r="BI118" s="679"/>
      <c r="BJ118" s="679"/>
      <c r="BK118" s="679"/>
      <c r="BL118" s="679"/>
      <c r="BM118" s="679"/>
      <c r="BN118" s="679"/>
      <c r="BO118" s="679"/>
      <c r="BP118" s="679"/>
      <c r="BQ118" s="679"/>
      <c r="BR118" s="679"/>
      <c r="BS118" s="679"/>
      <c r="BT118" s="679"/>
      <c r="BU118" s="679"/>
      <c r="BV118" s="679"/>
      <c r="BW118" s="679"/>
      <c r="BX118" s="679"/>
      <c r="BY118" s="679"/>
      <c r="BZ118" s="68"/>
      <c r="CB118" s="11"/>
      <c r="CC118" s="11"/>
      <c r="CD118" s="11"/>
      <c r="CE118" s="11"/>
      <c r="CF118" s="11"/>
      <c r="CG118" s="11"/>
      <c r="CH118" s="11"/>
    </row>
    <row r="119" spans="1:86" ht="16.5" customHeight="1">
      <c r="B119" s="67"/>
      <c r="H119" s="679"/>
      <c r="I119" s="679"/>
      <c r="J119" s="679"/>
      <c r="K119" s="679"/>
      <c r="L119" s="679"/>
      <c r="M119" s="679"/>
      <c r="N119" s="679"/>
      <c r="O119" s="679"/>
      <c r="P119" s="679"/>
      <c r="Q119" s="679"/>
      <c r="R119" s="679"/>
      <c r="S119" s="679"/>
      <c r="T119" s="679"/>
      <c r="U119" s="679"/>
      <c r="V119" s="679"/>
      <c r="W119" s="679"/>
      <c r="X119" s="679"/>
      <c r="Y119" s="679"/>
      <c r="Z119" s="679"/>
      <c r="AA119" s="679"/>
      <c r="AB119" s="679"/>
      <c r="AC119" s="679"/>
      <c r="AD119" s="679"/>
      <c r="AE119" s="679"/>
      <c r="AF119" s="679"/>
      <c r="AG119" s="679"/>
      <c r="AH119" s="679"/>
      <c r="AI119" s="679"/>
      <c r="AJ119" s="679"/>
      <c r="AK119" s="679"/>
      <c r="AL119" s="679"/>
      <c r="AM119" s="679"/>
      <c r="AN119" s="679"/>
      <c r="AO119" s="679"/>
      <c r="AP119" s="679"/>
      <c r="AQ119" s="679"/>
      <c r="AR119" s="679"/>
      <c r="AS119" s="679"/>
      <c r="AT119" s="679"/>
      <c r="AU119" s="679"/>
      <c r="AV119" s="679"/>
      <c r="AW119" s="679"/>
      <c r="AX119" s="679"/>
      <c r="AY119" s="679"/>
      <c r="AZ119" s="679"/>
      <c r="BA119" s="679"/>
      <c r="BB119" s="679"/>
      <c r="BC119" s="679"/>
      <c r="BD119" s="679"/>
      <c r="BE119" s="679"/>
      <c r="BF119" s="679"/>
      <c r="BG119" s="679"/>
      <c r="BH119" s="679"/>
      <c r="BI119" s="679"/>
      <c r="BJ119" s="679"/>
      <c r="BK119" s="679"/>
      <c r="BL119" s="679"/>
      <c r="BM119" s="679"/>
      <c r="BN119" s="679"/>
      <c r="BO119" s="679"/>
      <c r="BP119" s="679"/>
      <c r="BQ119" s="679"/>
      <c r="BR119" s="679"/>
      <c r="BS119" s="679"/>
      <c r="BT119" s="679"/>
      <c r="BU119" s="679"/>
      <c r="BV119" s="679"/>
      <c r="BW119" s="679"/>
      <c r="BX119" s="679"/>
      <c r="BY119" s="679"/>
      <c r="BZ119" s="68"/>
      <c r="CB119" s="11"/>
      <c r="CC119" s="11"/>
      <c r="CD119" s="11"/>
      <c r="CE119" s="11"/>
      <c r="CF119" s="11"/>
      <c r="CG119" s="11"/>
      <c r="CH119" s="11"/>
    </row>
    <row r="120" spans="1:86" ht="16.5" customHeight="1" thickBot="1">
      <c r="B120" s="67"/>
      <c r="H120" s="679"/>
      <c r="I120" s="679"/>
      <c r="J120" s="679"/>
      <c r="K120" s="679"/>
      <c r="L120" s="679"/>
      <c r="M120" s="679"/>
      <c r="N120" s="679"/>
      <c r="O120" s="679"/>
      <c r="P120" s="679"/>
      <c r="Q120" s="679"/>
      <c r="R120" s="679"/>
      <c r="S120" s="679"/>
      <c r="T120" s="679"/>
      <c r="U120" s="679"/>
      <c r="V120" s="679"/>
      <c r="W120" s="679"/>
      <c r="X120" s="679"/>
      <c r="Y120" s="679"/>
      <c r="Z120" s="679"/>
      <c r="AA120" s="679"/>
      <c r="AB120" s="679"/>
      <c r="AC120" s="679"/>
      <c r="AD120" s="679"/>
      <c r="AE120" s="679"/>
      <c r="AF120" s="679"/>
      <c r="AG120" s="679"/>
      <c r="AH120" s="679"/>
      <c r="AI120" s="679"/>
      <c r="AJ120" s="679"/>
      <c r="AK120" s="679"/>
      <c r="AL120" s="679"/>
      <c r="AM120" s="679"/>
      <c r="AN120" s="679"/>
      <c r="AO120" s="679"/>
      <c r="AP120" s="679"/>
      <c r="AQ120" s="679"/>
      <c r="AR120" s="679"/>
      <c r="AS120" s="679"/>
      <c r="AT120" s="679"/>
      <c r="AU120" s="679"/>
      <c r="AV120" s="679"/>
      <c r="AW120" s="679"/>
      <c r="AX120" s="679"/>
      <c r="AY120" s="679"/>
      <c r="AZ120" s="679"/>
      <c r="BA120" s="679"/>
      <c r="BB120" s="679"/>
      <c r="BC120" s="679"/>
      <c r="BD120" s="679"/>
      <c r="BE120" s="679"/>
      <c r="BF120" s="679"/>
      <c r="BG120" s="679"/>
      <c r="BH120" s="679"/>
      <c r="BI120" s="679"/>
      <c r="BJ120" s="679"/>
      <c r="BK120" s="679"/>
      <c r="BL120" s="679"/>
      <c r="BM120" s="679"/>
      <c r="BN120" s="679"/>
      <c r="BO120" s="679"/>
      <c r="BP120" s="679"/>
      <c r="BQ120" s="679"/>
      <c r="BR120" s="679"/>
      <c r="BS120" s="679"/>
      <c r="BT120" s="679"/>
      <c r="BU120" s="679"/>
      <c r="BV120" s="679"/>
      <c r="BW120" s="679"/>
      <c r="BX120" s="679"/>
      <c r="BY120" s="679"/>
      <c r="BZ120" s="68"/>
      <c r="CB120" s="11"/>
      <c r="CC120" s="11"/>
      <c r="CD120" s="11"/>
      <c r="CE120" s="11"/>
      <c r="CF120" s="11"/>
      <c r="CG120" s="11"/>
      <c r="CH120" s="11"/>
    </row>
    <row r="121" spans="1:86" ht="22.5" customHeight="1">
      <c r="B121" s="55"/>
      <c r="C121" s="70" t="s">
        <v>139</v>
      </c>
      <c r="D121" s="70"/>
      <c r="E121" s="70"/>
      <c r="F121" s="70"/>
      <c r="G121" s="70"/>
      <c r="H121" s="70"/>
      <c r="I121" s="70"/>
      <c r="J121" s="70"/>
      <c r="K121" s="70"/>
      <c r="L121" s="70"/>
      <c r="M121" s="70"/>
      <c r="N121" s="70"/>
      <c r="O121" s="70"/>
      <c r="P121" s="70"/>
      <c r="Q121" s="70"/>
      <c r="R121" s="70"/>
      <c r="S121" s="70"/>
      <c r="T121" s="70"/>
      <c r="U121" s="70"/>
      <c r="V121" s="70"/>
      <c r="W121" s="70"/>
      <c r="X121" s="70"/>
      <c r="Y121" s="70"/>
      <c r="Z121" s="70"/>
      <c r="AA121" s="70"/>
      <c r="AB121" s="70"/>
      <c r="AC121" s="70"/>
      <c r="AD121" s="70"/>
      <c r="AE121" s="70"/>
      <c r="AF121" s="70"/>
      <c r="AG121" s="70"/>
      <c r="AH121" s="70"/>
      <c r="AI121" s="70"/>
      <c r="AJ121" s="70"/>
      <c r="AK121" s="70"/>
      <c r="AL121" s="70"/>
      <c r="AM121" s="70"/>
      <c r="AN121" s="70"/>
      <c r="AO121" s="70"/>
      <c r="AP121" s="70"/>
      <c r="AQ121" s="70"/>
      <c r="AR121" s="70"/>
      <c r="AS121" s="70"/>
      <c r="AT121" s="70"/>
      <c r="AU121" s="70"/>
      <c r="AV121" s="70"/>
      <c r="AW121" s="70"/>
      <c r="AX121" s="70"/>
      <c r="AY121" s="70"/>
      <c r="AZ121" s="70"/>
      <c r="BA121" s="70"/>
      <c r="BB121" s="70"/>
      <c r="BC121" s="70"/>
      <c r="BD121" s="70"/>
      <c r="BE121" s="70"/>
      <c r="BF121" s="70"/>
      <c r="BG121" s="70"/>
      <c r="BH121" s="70"/>
      <c r="BI121" s="70"/>
      <c r="BJ121" s="70"/>
      <c r="BK121" s="70"/>
      <c r="BL121" s="70"/>
      <c r="BM121" s="70"/>
      <c r="BN121" s="70"/>
      <c r="BO121" s="70"/>
      <c r="BP121" s="70"/>
      <c r="BQ121" s="70"/>
      <c r="BR121" s="70"/>
      <c r="BS121" s="70"/>
      <c r="BT121" s="70"/>
      <c r="BU121" s="70"/>
      <c r="BV121" s="70"/>
      <c r="BW121" s="70"/>
      <c r="BX121" s="70"/>
      <c r="BY121" s="70"/>
      <c r="BZ121" s="71"/>
    </row>
    <row r="122" spans="1:86" ht="10.5" customHeight="1">
      <c r="B122" s="887" t="s">
        <v>140</v>
      </c>
      <c r="C122" s="888"/>
      <c r="D122" s="888"/>
      <c r="E122" s="888"/>
      <c r="F122" s="888"/>
      <c r="G122" s="888"/>
      <c r="H122" s="888"/>
      <c r="I122" s="888"/>
      <c r="J122" s="888"/>
      <c r="K122" s="888"/>
      <c r="L122" s="888"/>
      <c r="M122" s="888"/>
      <c r="N122" s="888"/>
      <c r="O122" s="888"/>
      <c r="P122" s="888"/>
      <c r="Q122" s="888"/>
      <c r="R122" s="888"/>
      <c r="S122" s="888"/>
      <c r="T122" s="888"/>
      <c r="U122" s="888"/>
      <c r="V122" s="888"/>
      <c r="W122" s="888"/>
      <c r="X122" s="888"/>
      <c r="Y122" s="888"/>
      <c r="Z122" s="888"/>
      <c r="AA122" s="888"/>
      <c r="AB122" s="888"/>
      <c r="AC122" s="888"/>
      <c r="AD122" s="888"/>
      <c r="AE122" s="888"/>
      <c r="AF122" s="888"/>
      <c r="AG122" s="888"/>
      <c r="AH122" s="888"/>
      <c r="AI122" s="888"/>
      <c r="AJ122" s="888"/>
      <c r="AK122" s="888"/>
      <c r="AL122" s="888"/>
      <c r="AM122" s="888"/>
      <c r="AN122" s="888"/>
      <c r="AO122" s="888"/>
      <c r="AP122" s="888"/>
      <c r="AQ122" s="888"/>
      <c r="AR122" s="888"/>
      <c r="AS122" s="888"/>
      <c r="AT122" s="888"/>
      <c r="AU122" s="888"/>
      <c r="AV122" s="888"/>
      <c r="AW122" s="888"/>
      <c r="AX122" s="888"/>
      <c r="AY122" s="888"/>
      <c r="AZ122" s="888"/>
      <c r="BA122" s="888"/>
      <c r="BB122" s="888"/>
      <c r="BC122" s="888"/>
      <c r="BD122" s="888"/>
      <c r="BE122" s="888"/>
      <c r="BF122" s="888"/>
      <c r="BG122" s="888"/>
      <c r="BH122" s="888"/>
      <c r="BI122" s="888"/>
      <c r="BJ122" s="888"/>
      <c r="BK122" s="888"/>
      <c r="BL122" s="888"/>
      <c r="BM122" s="888"/>
      <c r="BN122" s="888"/>
      <c r="BO122" s="888"/>
      <c r="BP122" s="888"/>
      <c r="BQ122" s="888"/>
      <c r="BR122" s="888"/>
      <c r="BS122" s="888"/>
      <c r="BT122" s="888"/>
      <c r="BU122" s="888"/>
      <c r="BV122" s="888"/>
      <c r="BW122" s="888"/>
      <c r="BX122" s="888"/>
      <c r="BY122" s="888"/>
      <c r="BZ122" s="889"/>
      <c r="CB122" s="72"/>
      <c r="CC122" s="73"/>
      <c r="CD122" s="73"/>
      <c r="CE122" s="73"/>
      <c r="CF122" s="73"/>
      <c r="CG122" s="73"/>
      <c r="CH122" s="73"/>
    </row>
    <row r="123" spans="1:86" ht="12" customHeight="1">
      <c r="B123" s="887"/>
      <c r="C123" s="888"/>
      <c r="D123" s="888"/>
      <c r="E123" s="888"/>
      <c r="F123" s="888"/>
      <c r="G123" s="888"/>
      <c r="H123" s="888"/>
      <c r="I123" s="888"/>
      <c r="J123" s="888"/>
      <c r="K123" s="888"/>
      <c r="L123" s="888"/>
      <c r="M123" s="888"/>
      <c r="N123" s="888"/>
      <c r="O123" s="888"/>
      <c r="P123" s="888"/>
      <c r="Q123" s="888"/>
      <c r="R123" s="888"/>
      <c r="S123" s="888"/>
      <c r="T123" s="888"/>
      <c r="U123" s="888"/>
      <c r="V123" s="888"/>
      <c r="W123" s="888"/>
      <c r="X123" s="888"/>
      <c r="Y123" s="888"/>
      <c r="Z123" s="888"/>
      <c r="AA123" s="888"/>
      <c r="AB123" s="888"/>
      <c r="AC123" s="888"/>
      <c r="AD123" s="888"/>
      <c r="AE123" s="888"/>
      <c r="AF123" s="888"/>
      <c r="AG123" s="888"/>
      <c r="AH123" s="888"/>
      <c r="AI123" s="888"/>
      <c r="AJ123" s="888"/>
      <c r="AK123" s="888"/>
      <c r="AL123" s="888"/>
      <c r="AM123" s="888"/>
      <c r="AN123" s="888"/>
      <c r="AO123" s="888"/>
      <c r="AP123" s="888"/>
      <c r="AQ123" s="888"/>
      <c r="AR123" s="888"/>
      <c r="AS123" s="888"/>
      <c r="AT123" s="888"/>
      <c r="AU123" s="888"/>
      <c r="AV123" s="888"/>
      <c r="AW123" s="888"/>
      <c r="AX123" s="888"/>
      <c r="AY123" s="888"/>
      <c r="AZ123" s="888"/>
      <c r="BA123" s="888"/>
      <c r="BB123" s="888"/>
      <c r="BC123" s="888"/>
      <c r="BD123" s="888"/>
      <c r="BE123" s="888"/>
      <c r="BF123" s="888"/>
      <c r="BG123" s="888"/>
      <c r="BH123" s="888"/>
      <c r="BI123" s="888"/>
      <c r="BJ123" s="888"/>
      <c r="BK123" s="888"/>
      <c r="BL123" s="888"/>
      <c r="BM123" s="888"/>
      <c r="BN123" s="888"/>
      <c r="BO123" s="888"/>
      <c r="BP123" s="888"/>
      <c r="BQ123" s="888"/>
      <c r="BR123" s="888"/>
      <c r="BS123" s="888"/>
      <c r="BT123" s="888"/>
      <c r="BU123" s="888"/>
      <c r="BV123" s="888"/>
      <c r="BW123" s="888"/>
      <c r="BX123" s="888"/>
      <c r="BY123" s="888"/>
      <c r="BZ123" s="889"/>
      <c r="CB123" s="73"/>
      <c r="CC123" s="73"/>
      <c r="CD123" s="73"/>
      <c r="CE123" s="73"/>
      <c r="CF123" s="73"/>
      <c r="CG123" s="73"/>
      <c r="CH123" s="73"/>
    </row>
    <row r="124" spans="1:86" ht="12.75" customHeight="1" thickBot="1">
      <c r="B124" s="890"/>
      <c r="C124" s="891"/>
      <c r="D124" s="891"/>
      <c r="E124" s="891"/>
      <c r="F124" s="891"/>
      <c r="G124" s="891"/>
      <c r="H124" s="891"/>
      <c r="I124" s="891"/>
      <c r="J124" s="891"/>
      <c r="K124" s="891"/>
      <c r="L124" s="891"/>
      <c r="M124" s="891"/>
      <c r="N124" s="891"/>
      <c r="O124" s="891"/>
      <c r="P124" s="891"/>
      <c r="Q124" s="891"/>
      <c r="R124" s="891"/>
      <c r="S124" s="891"/>
      <c r="T124" s="891"/>
      <c r="U124" s="891"/>
      <c r="V124" s="891"/>
      <c r="W124" s="891"/>
      <c r="X124" s="891"/>
      <c r="Y124" s="891"/>
      <c r="Z124" s="891"/>
      <c r="AA124" s="891"/>
      <c r="AB124" s="891"/>
      <c r="AC124" s="891"/>
      <c r="AD124" s="891"/>
      <c r="AE124" s="891"/>
      <c r="AF124" s="891"/>
      <c r="AG124" s="891"/>
      <c r="AH124" s="891"/>
      <c r="AI124" s="891"/>
      <c r="AJ124" s="891"/>
      <c r="AK124" s="891"/>
      <c r="AL124" s="891"/>
      <c r="AM124" s="891"/>
      <c r="AN124" s="891"/>
      <c r="AO124" s="891"/>
      <c r="AP124" s="891"/>
      <c r="AQ124" s="891"/>
      <c r="AR124" s="891"/>
      <c r="AS124" s="891"/>
      <c r="AT124" s="891"/>
      <c r="AU124" s="891"/>
      <c r="AV124" s="891"/>
      <c r="AW124" s="891"/>
      <c r="AX124" s="891"/>
      <c r="AY124" s="891"/>
      <c r="AZ124" s="891"/>
      <c r="BA124" s="891"/>
      <c r="BB124" s="891"/>
      <c r="BC124" s="891"/>
      <c r="BD124" s="891"/>
      <c r="BE124" s="891"/>
      <c r="BF124" s="891"/>
      <c r="BG124" s="891"/>
      <c r="BH124" s="891"/>
      <c r="BI124" s="891"/>
      <c r="BJ124" s="891"/>
      <c r="BK124" s="891"/>
      <c r="BL124" s="891"/>
      <c r="BM124" s="891"/>
      <c r="BN124" s="891"/>
      <c r="BO124" s="891"/>
      <c r="BP124" s="891"/>
      <c r="BQ124" s="891"/>
      <c r="BR124" s="891"/>
      <c r="BS124" s="891"/>
      <c r="BT124" s="891"/>
      <c r="BU124" s="891"/>
      <c r="BV124" s="891"/>
      <c r="BW124" s="891"/>
      <c r="BX124" s="891"/>
      <c r="BY124" s="891"/>
      <c r="BZ124" s="892"/>
      <c r="CB124" s="73"/>
      <c r="CC124" s="73"/>
      <c r="CD124" s="73"/>
      <c r="CE124" s="73"/>
      <c r="CF124" s="73"/>
      <c r="CG124" s="73"/>
      <c r="CH124" s="73"/>
    </row>
    <row r="125" spans="1:86" ht="17.25" customHeight="1">
      <c r="B125" s="74"/>
      <c r="C125" s="733" t="s">
        <v>141</v>
      </c>
      <c r="D125" s="733"/>
      <c r="E125" s="733"/>
      <c r="F125" s="733"/>
      <c r="G125" s="733"/>
      <c r="H125" s="733"/>
      <c r="I125" s="733"/>
      <c r="J125" s="733"/>
      <c r="K125" s="733"/>
      <c r="L125" s="733"/>
      <c r="M125" s="733"/>
      <c r="N125" s="733"/>
      <c r="O125" s="733"/>
      <c r="P125" s="733"/>
      <c r="Q125" s="733"/>
      <c r="R125" s="733"/>
      <c r="S125" s="733"/>
      <c r="T125" s="733"/>
      <c r="U125" s="733"/>
      <c r="V125" s="733"/>
      <c r="W125" s="733"/>
      <c r="X125" s="733"/>
      <c r="Y125" s="733"/>
      <c r="Z125" s="733"/>
      <c r="AA125" s="733"/>
      <c r="AB125" s="733"/>
      <c r="AC125" s="733"/>
      <c r="AD125" s="733"/>
      <c r="AE125" s="733"/>
      <c r="AF125" s="733"/>
      <c r="AG125" s="733"/>
      <c r="AH125" s="733"/>
      <c r="AI125" s="733"/>
      <c r="AJ125" s="733"/>
      <c r="AK125" s="733"/>
      <c r="AL125" s="733"/>
      <c r="AM125" s="733"/>
      <c r="AN125" s="733"/>
      <c r="AO125" s="733"/>
      <c r="AP125" s="733"/>
      <c r="AQ125" s="733"/>
      <c r="AR125" s="733"/>
      <c r="AS125" s="733"/>
      <c r="AT125" s="733"/>
      <c r="AU125" s="733"/>
      <c r="AV125" s="733"/>
      <c r="AW125" s="733"/>
      <c r="AX125" s="733"/>
      <c r="AY125" s="733"/>
      <c r="AZ125" s="733"/>
      <c r="BA125" s="733"/>
      <c r="BB125" s="733"/>
      <c r="BC125" s="733"/>
      <c r="BD125" s="733"/>
      <c r="BE125" s="733"/>
      <c r="BF125" s="733"/>
      <c r="BG125" s="733"/>
      <c r="BH125" s="733"/>
      <c r="BI125" s="733"/>
      <c r="BJ125" s="733"/>
      <c r="BK125" s="733"/>
      <c r="BL125" s="733"/>
      <c r="BM125" s="733"/>
      <c r="BN125" s="733"/>
      <c r="BO125" s="733"/>
      <c r="BP125" s="733"/>
      <c r="BQ125" s="733"/>
      <c r="BR125" s="733"/>
      <c r="BS125" s="733"/>
      <c r="BT125" s="733"/>
      <c r="BU125" s="733"/>
      <c r="BV125" s="733"/>
      <c r="BW125" s="733"/>
      <c r="BX125" s="733"/>
      <c r="BY125" s="733"/>
      <c r="BZ125" s="876"/>
    </row>
    <row r="126" spans="1:86" ht="17.25" customHeight="1">
      <c r="B126" s="75"/>
      <c r="C126" s="76"/>
      <c r="D126" s="77" t="s">
        <v>142</v>
      </c>
      <c r="E126" s="76"/>
      <c r="F126" s="76"/>
      <c r="G126" s="76"/>
      <c r="H126" s="76"/>
      <c r="I126" s="76"/>
      <c r="J126" s="76"/>
      <c r="K126" s="76"/>
      <c r="L126" s="76"/>
      <c r="M126" s="76"/>
      <c r="N126" s="76"/>
      <c r="O126" s="76"/>
      <c r="P126" s="76"/>
      <c r="Q126" s="76"/>
      <c r="R126" s="76"/>
      <c r="S126" s="76"/>
      <c r="T126" s="76"/>
      <c r="U126" s="76"/>
      <c r="V126" s="76"/>
      <c r="W126" s="76"/>
      <c r="X126" s="76"/>
      <c r="Y126" s="76"/>
      <c r="Z126" s="76"/>
      <c r="AA126" s="76"/>
      <c r="AB126" s="76"/>
      <c r="AC126" s="76"/>
      <c r="AD126" s="76"/>
      <c r="AE126" s="76"/>
      <c r="AF126" s="76"/>
      <c r="AG126" s="76"/>
      <c r="AH126" s="76"/>
      <c r="AI126" s="76"/>
      <c r="AJ126" s="76"/>
      <c r="AK126" s="76"/>
      <c r="AL126" s="76"/>
      <c r="AM126" s="76"/>
      <c r="AN126" s="76"/>
      <c r="AO126" s="76"/>
      <c r="AP126" s="76"/>
      <c r="AQ126" s="76"/>
      <c r="AR126" s="76"/>
      <c r="AS126" s="76"/>
      <c r="AT126" s="76"/>
      <c r="AU126" s="76"/>
      <c r="AV126" s="76"/>
      <c r="AW126" s="76"/>
      <c r="AX126" s="76"/>
      <c r="AY126" s="76"/>
      <c r="AZ126" s="76"/>
      <c r="BA126" s="76"/>
      <c r="BB126" s="76"/>
      <c r="BC126" s="76"/>
      <c r="BD126" s="76"/>
      <c r="BE126" s="76"/>
      <c r="BF126" s="76"/>
      <c r="BG126" s="76"/>
      <c r="BH126" s="76"/>
      <c r="BI126" s="76"/>
      <c r="BJ126" s="76"/>
      <c r="BK126" s="76"/>
      <c r="BL126" s="76"/>
      <c r="BM126" s="76"/>
      <c r="BN126" s="76"/>
      <c r="BO126" s="76"/>
      <c r="BP126" s="76"/>
      <c r="BQ126" s="76"/>
      <c r="BR126" s="76"/>
      <c r="BS126" s="76"/>
      <c r="BT126" s="76"/>
      <c r="BU126" s="76"/>
      <c r="BV126" s="76"/>
      <c r="BW126" s="76"/>
      <c r="BX126" s="76"/>
      <c r="BY126" s="76"/>
      <c r="BZ126" s="78"/>
      <c r="CB126" s="79"/>
      <c r="CC126" s="79"/>
      <c r="CD126" s="79"/>
      <c r="CE126" s="79"/>
      <c r="CF126" s="79"/>
      <c r="CG126" s="79"/>
      <c r="CH126" s="79"/>
    </row>
    <row r="127" spans="1:86" ht="17.25" customHeight="1">
      <c r="B127" s="75"/>
      <c r="C127" s="76"/>
      <c r="D127" s="76"/>
      <c r="E127" s="879" t="s">
        <v>143</v>
      </c>
      <c r="F127" s="879"/>
      <c r="G127" s="879"/>
      <c r="H127" s="879"/>
      <c r="I127" s="879"/>
      <c r="J127" s="879"/>
      <c r="K127" s="879"/>
      <c r="L127" s="879"/>
      <c r="M127" s="879"/>
      <c r="N127" s="879"/>
      <c r="O127" s="879"/>
      <c r="P127" s="879"/>
      <c r="Q127" s="879"/>
      <c r="R127" s="879"/>
      <c r="S127" s="879"/>
      <c r="T127" s="879"/>
      <c r="U127" s="879"/>
      <c r="V127" s="879"/>
      <c r="W127" s="879"/>
      <c r="X127" s="879"/>
      <c r="Y127" s="879"/>
      <c r="Z127" s="879"/>
      <c r="AA127" s="879"/>
      <c r="AB127" s="879"/>
      <c r="AC127" s="879"/>
      <c r="AD127" s="879"/>
      <c r="AE127" s="879"/>
      <c r="AF127" s="879"/>
      <c r="AG127" s="879"/>
      <c r="AH127" s="879"/>
      <c r="AI127" s="879"/>
      <c r="AJ127" s="879"/>
      <c r="AK127" s="879"/>
      <c r="AL127" s="879"/>
      <c r="AM127" s="879"/>
      <c r="AN127" s="879"/>
      <c r="AO127" s="879"/>
      <c r="AP127" s="76"/>
      <c r="AQ127" s="76"/>
      <c r="AR127" s="76"/>
      <c r="AS127" s="76"/>
      <c r="AT127" s="76"/>
      <c r="AU127" s="76"/>
      <c r="AV127" s="76"/>
      <c r="AW127" s="76"/>
      <c r="AX127" s="76"/>
      <c r="AY127" s="76"/>
      <c r="AZ127" s="76"/>
      <c r="BA127" s="76"/>
      <c r="BB127" s="76"/>
      <c r="BC127" s="76"/>
      <c r="BD127" s="76"/>
      <c r="BE127" s="76"/>
      <c r="BF127" s="76"/>
      <c r="BG127" s="76"/>
      <c r="BH127" s="76"/>
      <c r="BI127" s="76"/>
      <c r="BJ127" s="76"/>
      <c r="BK127" s="76"/>
      <c r="BL127" s="76"/>
      <c r="BM127" s="76"/>
      <c r="BN127" s="76"/>
      <c r="BO127" s="76"/>
      <c r="BP127" s="76"/>
      <c r="BQ127" s="76"/>
      <c r="BR127" s="76"/>
      <c r="BS127" s="76"/>
      <c r="BT127" s="76"/>
      <c r="BU127" s="76"/>
      <c r="BV127" s="76"/>
      <c r="BW127" s="76"/>
      <c r="BX127" s="76"/>
      <c r="BY127" s="76"/>
      <c r="BZ127" s="78"/>
      <c r="CB127" s="79"/>
      <c r="CC127" s="79"/>
      <c r="CD127" s="79"/>
      <c r="CE127" s="79"/>
      <c r="CF127" s="79"/>
      <c r="CG127" s="79"/>
      <c r="CH127" s="79"/>
    </row>
    <row r="128" spans="1:86" ht="17.25" customHeight="1">
      <c r="A128" s="5">
        <v>8</v>
      </c>
      <c r="B128" s="75"/>
      <c r="C128" s="76"/>
      <c r="D128" s="76"/>
      <c r="E128" s="76"/>
      <c r="F128" s="76"/>
      <c r="G128" s="76"/>
      <c r="H128" s="76"/>
      <c r="I128" s="76" t="s">
        <v>144</v>
      </c>
      <c r="J128" s="76"/>
      <c r="K128" s="76"/>
      <c r="L128" s="76"/>
      <c r="M128" s="76"/>
      <c r="N128" s="76"/>
      <c r="O128" s="76"/>
      <c r="P128" s="76"/>
      <c r="Q128" s="76"/>
      <c r="R128" s="76"/>
      <c r="S128" s="76"/>
      <c r="T128" s="76"/>
      <c r="U128" s="76"/>
      <c r="V128" s="76"/>
      <c r="W128" s="76"/>
      <c r="X128" s="76"/>
      <c r="Y128" s="76"/>
      <c r="Z128" s="76"/>
      <c r="AA128" s="76"/>
      <c r="AB128" s="76"/>
      <c r="AC128" s="76"/>
      <c r="AD128" s="76"/>
      <c r="AE128" s="76"/>
      <c r="AF128" s="76"/>
      <c r="AG128" s="76"/>
      <c r="AH128" s="76"/>
      <c r="AI128" s="76"/>
      <c r="AJ128" s="76"/>
      <c r="AK128" s="76"/>
      <c r="AL128" s="76"/>
      <c r="AM128" s="76"/>
      <c r="AN128" s="76"/>
      <c r="AO128" s="76"/>
      <c r="AP128" s="76"/>
      <c r="AQ128" s="76"/>
      <c r="AR128" s="76"/>
      <c r="AS128" s="76"/>
      <c r="AT128" s="76"/>
      <c r="AU128" s="76"/>
      <c r="AV128" s="76"/>
      <c r="AW128" s="76"/>
      <c r="AX128" s="76"/>
      <c r="AY128" s="76"/>
      <c r="AZ128" s="76"/>
      <c r="BA128" s="76"/>
      <c r="BB128" s="76"/>
      <c r="BC128" s="76"/>
      <c r="BD128" s="76"/>
      <c r="BE128" s="76"/>
      <c r="BF128" s="76"/>
      <c r="BG128" s="76"/>
      <c r="BH128" s="76"/>
      <c r="BI128" s="76"/>
      <c r="BJ128" s="76"/>
      <c r="BK128" s="76"/>
      <c r="BL128" s="76"/>
      <c r="BM128" s="76"/>
      <c r="BN128" s="76"/>
      <c r="BO128" s="76"/>
      <c r="BP128" s="76"/>
      <c r="BQ128" s="76"/>
      <c r="BR128" s="76"/>
      <c r="BS128" s="76"/>
      <c r="BT128" s="76"/>
      <c r="BU128" s="76"/>
      <c r="BV128" s="76"/>
      <c r="BW128" s="76"/>
      <c r="BX128" s="76"/>
      <c r="BY128" s="76"/>
      <c r="BZ128" s="78"/>
      <c r="CA128" s="23"/>
      <c r="CB128" s="79"/>
      <c r="CC128" s="79"/>
      <c r="CD128" s="79"/>
      <c r="CE128" s="79"/>
      <c r="CF128" s="79"/>
      <c r="CG128" s="79"/>
      <c r="CH128" s="79"/>
    </row>
    <row r="129" spans="1:86" ht="17.25" customHeight="1">
      <c r="A129" s="5">
        <v>9</v>
      </c>
      <c r="B129" s="75"/>
      <c r="C129" s="76"/>
      <c r="D129" s="76"/>
      <c r="E129" s="76"/>
      <c r="F129" s="76"/>
      <c r="G129" s="76"/>
      <c r="H129" s="76"/>
      <c r="I129" s="81" t="s">
        <v>145</v>
      </c>
      <c r="J129" s="82"/>
      <c r="K129" s="82"/>
      <c r="L129" s="82"/>
      <c r="M129" s="82"/>
      <c r="N129" s="82"/>
      <c r="O129" s="82"/>
      <c r="P129" s="82"/>
      <c r="Q129" s="82"/>
      <c r="R129" s="82"/>
      <c r="S129" s="82"/>
      <c r="T129" s="82"/>
      <c r="U129" s="82"/>
      <c r="V129" s="82"/>
      <c r="W129" s="82"/>
      <c r="X129" s="82"/>
      <c r="Y129" s="82"/>
      <c r="Z129" s="82"/>
      <c r="AA129" s="82"/>
      <c r="AB129" s="82"/>
      <c r="AC129" s="82"/>
      <c r="AD129" s="82"/>
      <c r="AE129" s="82"/>
      <c r="AF129" s="82"/>
      <c r="AG129" s="82"/>
      <c r="AH129" s="82"/>
      <c r="AI129" s="82"/>
      <c r="AJ129" s="82"/>
      <c r="AK129" s="82"/>
      <c r="AL129" s="82"/>
      <c r="AM129" s="82"/>
      <c r="AN129" s="82"/>
      <c r="AO129" s="82"/>
      <c r="AP129" s="82"/>
      <c r="AQ129" s="82"/>
      <c r="AR129" s="82"/>
      <c r="AS129" s="82"/>
      <c r="AT129" s="82"/>
      <c r="AU129" s="82"/>
      <c r="AV129" s="82"/>
      <c r="AW129" s="82"/>
      <c r="AX129" s="82"/>
      <c r="AY129" s="82"/>
      <c r="AZ129" s="82"/>
      <c r="BA129" s="82"/>
      <c r="BB129" s="82"/>
      <c r="BC129" s="82"/>
      <c r="BD129" s="82"/>
      <c r="BE129" s="82"/>
      <c r="BF129" s="82"/>
      <c r="BG129" s="82"/>
      <c r="BH129" s="82"/>
      <c r="BI129" s="82"/>
      <c r="BJ129" s="82"/>
      <c r="BK129" s="82"/>
      <c r="BL129" s="82"/>
      <c r="BM129" s="82"/>
      <c r="BN129" s="82"/>
      <c r="BO129" s="82"/>
      <c r="BP129" s="82"/>
      <c r="BQ129" s="82"/>
      <c r="BR129" s="82"/>
      <c r="BS129" s="82"/>
      <c r="BT129" s="82"/>
      <c r="BU129" s="82"/>
      <c r="BV129" s="82"/>
      <c r="BW129" s="82"/>
      <c r="BX129" s="82"/>
      <c r="BY129" s="82"/>
      <c r="BZ129" s="78"/>
      <c r="CB129" s="79"/>
      <c r="CC129" s="79"/>
      <c r="CD129" s="79"/>
      <c r="CE129" s="79"/>
      <c r="CF129" s="79"/>
      <c r="CG129" s="79"/>
      <c r="CH129" s="79"/>
    </row>
    <row r="130" spans="1:86" ht="17.25" customHeight="1">
      <c r="B130" s="75"/>
      <c r="C130" s="76"/>
      <c r="D130" s="76"/>
      <c r="E130" s="76"/>
      <c r="F130" s="76"/>
      <c r="G130" s="76"/>
      <c r="H130" s="76"/>
      <c r="I130" s="82"/>
      <c r="J130" s="82"/>
      <c r="K130" s="874" t="s">
        <v>146</v>
      </c>
      <c r="L130" s="874"/>
      <c r="M130" s="874"/>
      <c r="N130" s="874"/>
      <c r="O130" s="874"/>
      <c r="P130" s="874"/>
      <c r="Q130" s="874"/>
      <c r="R130" s="874"/>
      <c r="S130" s="874"/>
      <c r="T130" s="874"/>
      <c r="U130" s="874"/>
      <c r="V130" s="874"/>
      <c r="W130" s="874"/>
      <c r="X130" s="874"/>
      <c r="Y130" s="874"/>
      <c r="Z130" s="874"/>
      <c r="AA130" s="874"/>
      <c r="AB130" s="874"/>
      <c r="AC130" s="874"/>
      <c r="AD130" s="874"/>
      <c r="AE130" s="874"/>
      <c r="AF130" s="874"/>
      <c r="AG130" s="874"/>
      <c r="AH130" s="874"/>
      <c r="AI130" s="874"/>
      <c r="AJ130" s="874"/>
      <c r="AK130" s="874"/>
      <c r="AL130" s="874"/>
      <c r="AM130" s="874"/>
      <c r="AN130" s="874"/>
      <c r="AO130" s="82"/>
      <c r="AP130" s="82"/>
      <c r="AQ130" s="82"/>
      <c r="AR130" s="82"/>
      <c r="AS130" s="82"/>
      <c r="AT130" s="82"/>
      <c r="AU130" s="82"/>
      <c r="AV130" s="82"/>
      <c r="AW130" s="82"/>
      <c r="AX130" s="82"/>
      <c r="AY130" s="82"/>
      <c r="AZ130" s="82"/>
      <c r="BA130" s="82"/>
      <c r="BB130" s="82"/>
      <c r="BC130" s="82"/>
      <c r="BD130" s="82"/>
      <c r="BE130" s="82"/>
      <c r="BF130" s="82"/>
      <c r="BG130" s="82"/>
      <c r="BH130" s="82"/>
      <c r="BI130" s="82"/>
      <c r="BJ130" s="82"/>
      <c r="BK130" s="82"/>
      <c r="BL130" s="82"/>
      <c r="BM130" s="82"/>
      <c r="BN130" s="82"/>
      <c r="BO130" s="82"/>
      <c r="BP130" s="82"/>
      <c r="BQ130" s="82"/>
      <c r="BR130" s="82"/>
      <c r="BS130" s="82"/>
      <c r="BT130" s="82"/>
      <c r="BU130" s="82"/>
      <c r="BV130" s="82"/>
      <c r="BW130" s="82"/>
      <c r="BX130" s="82"/>
      <c r="BY130" s="82"/>
      <c r="BZ130" s="78"/>
      <c r="CB130" s="79"/>
      <c r="CC130" s="79"/>
      <c r="CD130" s="79"/>
      <c r="CE130" s="79"/>
      <c r="CF130" s="79"/>
      <c r="CG130" s="79"/>
      <c r="CH130" s="79"/>
    </row>
    <row r="131" spans="1:86" ht="9.6" customHeight="1">
      <c r="B131" s="75"/>
      <c r="C131" s="76"/>
      <c r="D131" s="76"/>
      <c r="E131" s="76"/>
      <c r="F131" s="76"/>
      <c r="G131" s="76"/>
      <c r="H131" s="76"/>
      <c r="I131" s="82"/>
      <c r="J131" s="82"/>
      <c r="K131" s="82"/>
      <c r="L131" s="874"/>
      <c r="M131" s="874"/>
      <c r="N131" s="874"/>
      <c r="O131" s="874"/>
      <c r="P131" s="874"/>
      <c r="Q131" s="874"/>
      <c r="R131" s="874"/>
      <c r="S131" s="874"/>
      <c r="T131" s="874"/>
      <c r="U131" s="874"/>
      <c r="V131" s="874"/>
      <c r="W131" s="874"/>
      <c r="X131" s="874"/>
      <c r="Y131" s="874"/>
      <c r="Z131" s="874"/>
      <c r="AA131" s="874"/>
      <c r="AB131" s="874"/>
      <c r="AC131" s="874"/>
      <c r="AD131" s="874"/>
      <c r="AE131" s="874"/>
      <c r="AF131" s="874"/>
      <c r="AG131" s="874"/>
      <c r="AH131" s="874"/>
      <c r="AI131" s="874"/>
      <c r="AJ131" s="874"/>
      <c r="AK131" s="874"/>
      <c r="AL131" s="874"/>
      <c r="AM131" s="874"/>
      <c r="AN131" s="874"/>
      <c r="AO131" s="874"/>
      <c r="AP131" s="874"/>
      <c r="AQ131" s="874"/>
      <c r="AR131" s="874"/>
      <c r="AS131" s="874"/>
      <c r="AT131" s="874"/>
      <c r="AU131" s="874"/>
      <c r="AV131" s="874"/>
      <c r="AW131" s="874"/>
      <c r="AX131" s="874"/>
      <c r="AY131" s="874"/>
      <c r="AZ131" s="874"/>
      <c r="BA131" s="874"/>
      <c r="BB131" s="874"/>
      <c r="BC131" s="874"/>
      <c r="BD131" s="874"/>
      <c r="BE131" s="874"/>
      <c r="BF131" s="874"/>
      <c r="BG131" s="874"/>
      <c r="BH131" s="874"/>
      <c r="BI131" s="874"/>
      <c r="BJ131" s="874"/>
      <c r="BK131" s="874"/>
      <c r="BL131" s="874"/>
      <c r="BM131" s="874"/>
      <c r="BN131" s="874"/>
      <c r="BO131" s="874"/>
      <c r="BP131" s="874"/>
      <c r="BQ131" s="874"/>
      <c r="BR131" s="874"/>
      <c r="BS131" s="874"/>
      <c r="BT131" s="874"/>
      <c r="BU131" s="874"/>
      <c r="BV131" s="874"/>
      <c r="BW131" s="874"/>
      <c r="BX131" s="874"/>
      <c r="BY131" s="874"/>
      <c r="BZ131" s="78"/>
      <c r="CB131" s="79"/>
      <c r="CC131" s="79"/>
      <c r="CD131" s="79"/>
      <c r="CE131" s="79"/>
      <c r="CF131" s="79"/>
      <c r="CG131" s="79"/>
      <c r="CH131" s="79"/>
    </row>
    <row r="132" spans="1:86" ht="9.6" customHeight="1">
      <c r="B132" s="75"/>
      <c r="C132" s="76"/>
      <c r="D132" s="76"/>
      <c r="E132" s="76"/>
      <c r="F132" s="76"/>
      <c r="G132" s="76"/>
      <c r="H132" s="76"/>
      <c r="I132" s="82"/>
      <c r="J132" s="82"/>
      <c r="K132" s="82"/>
      <c r="L132" s="874"/>
      <c r="M132" s="874"/>
      <c r="N132" s="874"/>
      <c r="O132" s="874"/>
      <c r="P132" s="874"/>
      <c r="Q132" s="874"/>
      <c r="R132" s="874"/>
      <c r="S132" s="874"/>
      <c r="T132" s="874"/>
      <c r="U132" s="874"/>
      <c r="V132" s="874"/>
      <c r="W132" s="874"/>
      <c r="X132" s="874"/>
      <c r="Y132" s="874"/>
      <c r="Z132" s="874"/>
      <c r="AA132" s="874"/>
      <c r="AB132" s="874"/>
      <c r="AC132" s="874"/>
      <c r="AD132" s="874"/>
      <c r="AE132" s="874"/>
      <c r="AF132" s="874"/>
      <c r="AG132" s="874"/>
      <c r="AH132" s="874"/>
      <c r="AI132" s="874"/>
      <c r="AJ132" s="874"/>
      <c r="AK132" s="874"/>
      <c r="AL132" s="874"/>
      <c r="AM132" s="874"/>
      <c r="AN132" s="874"/>
      <c r="AO132" s="874"/>
      <c r="AP132" s="874"/>
      <c r="AQ132" s="874"/>
      <c r="AR132" s="874"/>
      <c r="AS132" s="874"/>
      <c r="AT132" s="874"/>
      <c r="AU132" s="874"/>
      <c r="AV132" s="874"/>
      <c r="AW132" s="874"/>
      <c r="AX132" s="874"/>
      <c r="AY132" s="874"/>
      <c r="AZ132" s="874"/>
      <c r="BA132" s="874"/>
      <c r="BB132" s="874"/>
      <c r="BC132" s="874"/>
      <c r="BD132" s="874"/>
      <c r="BE132" s="874"/>
      <c r="BF132" s="874"/>
      <c r="BG132" s="874"/>
      <c r="BH132" s="874"/>
      <c r="BI132" s="874"/>
      <c r="BJ132" s="874"/>
      <c r="BK132" s="874"/>
      <c r="BL132" s="874"/>
      <c r="BM132" s="874"/>
      <c r="BN132" s="874"/>
      <c r="BO132" s="874"/>
      <c r="BP132" s="874"/>
      <c r="BQ132" s="874"/>
      <c r="BR132" s="874"/>
      <c r="BS132" s="874"/>
      <c r="BT132" s="874"/>
      <c r="BU132" s="874"/>
      <c r="BV132" s="874"/>
      <c r="BW132" s="874"/>
      <c r="BX132" s="874"/>
      <c r="BY132" s="874"/>
      <c r="BZ132" s="78"/>
      <c r="CB132" s="79"/>
      <c r="CC132" s="79"/>
      <c r="CD132" s="79"/>
      <c r="CE132" s="79"/>
      <c r="CF132" s="79"/>
      <c r="CG132" s="79"/>
      <c r="CH132" s="79"/>
    </row>
    <row r="133" spans="1:86" ht="9.6" customHeight="1">
      <c r="B133" s="75"/>
      <c r="C133" s="76"/>
      <c r="D133" s="76"/>
      <c r="E133" s="76"/>
      <c r="F133" s="76"/>
      <c r="G133" s="76"/>
      <c r="H133" s="76"/>
      <c r="I133" s="82"/>
      <c r="J133" s="82"/>
      <c r="K133" s="82"/>
      <c r="L133" s="874"/>
      <c r="M133" s="874"/>
      <c r="N133" s="874"/>
      <c r="O133" s="874"/>
      <c r="P133" s="874"/>
      <c r="Q133" s="874"/>
      <c r="R133" s="874"/>
      <c r="S133" s="874"/>
      <c r="T133" s="874"/>
      <c r="U133" s="874"/>
      <c r="V133" s="874"/>
      <c r="W133" s="874"/>
      <c r="X133" s="874"/>
      <c r="Y133" s="874"/>
      <c r="Z133" s="874"/>
      <c r="AA133" s="874"/>
      <c r="AB133" s="874"/>
      <c r="AC133" s="874"/>
      <c r="AD133" s="874"/>
      <c r="AE133" s="874"/>
      <c r="AF133" s="874"/>
      <c r="AG133" s="874"/>
      <c r="AH133" s="874"/>
      <c r="AI133" s="874"/>
      <c r="AJ133" s="874"/>
      <c r="AK133" s="874"/>
      <c r="AL133" s="874"/>
      <c r="AM133" s="874"/>
      <c r="AN133" s="874"/>
      <c r="AO133" s="874"/>
      <c r="AP133" s="874"/>
      <c r="AQ133" s="874"/>
      <c r="AR133" s="874"/>
      <c r="AS133" s="874"/>
      <c r="AT133" s="874"/>
      <c r="AU133" s="874"/>
      <c r="AV133" s="874"/>
      <c r="AW133" s="874"/>
      <c r="AX133" s="874"/>
      <c r="AY133" s="874"/>
      <c r="AZ133" s="874"/>
      <c r="BA133" s="874"/>
      <c r="BB133" s="874"/>
      <c r="BC133" s="874"/>
      <c r="BD133" s="874"/>
      <c r="BE133" s="874"/>
      <c r="BF133" s="874"/>
      <c r="BG133" s="874"/>
      <c r="BH133" s="874"/>
      <c r="BI133" s="874"/>
      <c r="BJ133" s="874"/>
      <c r="BK133" s="874"/>
      <c r="BL133" s="874"/>
      <c r="BM133" s="874"/>
      <c r="BN133" s="874"/>
      <c r="BO133" s="874"/>
      <c r="BP133" s="874"/>
      <c r="BQ133" s="874"/>
      <c r="BR133" s="874"/>
      <c r="BS133" s="874"/>
      <c r="BT133" s="874"/>
      <c r="BU133" s="874"/>
      <c r="BV133" s="874"/>
      <c r="BW133" s="874"/>
      <c r="BX133" s="874"/>
      <c r="BY133" s="874"/>
      <c r="BZ133" s="78"/>
      <c r="CB133" s="79"/>
      <c r="CC133" s="79"/>
      <c r="CD133" s="79"/>
      <c r="CE133" s="79"/>
      <c r="CF133" s="79"/>
      <c r="CG133" s="79"/>
      <c r="CH133" s="79"/>
    </row>
    <row r="134" spans="1:86" ht="17.25" customHeight="1">
      <c r="B134" s="75"/>
      <c r="C134" s="76"/>
      <c r="D134" s="76"/>
      <c r="E134" s="879" t="s">
        <v>147</v>
      </c>
      <c r="F134" s="879"/>
      <c r="G134" s="879"/>
      <c r="H134" s="879"/>
      <c r="I134" s="879"/>
      <c r="J134" s="879"/>
      <c r="K134" s="879"/>
      <c r="L134" s="879"/>
      <c r="M134" s="879"/>
      <c r="N134" s="879"/>
      <c r="O134" s="879"/>
      <c r="P134" s="879"/>
      <c r="Q134" s="879"/>
      <c r="R134" s="879"/>
      <c r="S134" s="879"/>
      <c r="T134" s="879"/>
      <c r="U134" s="879"/>
      <c r="V134" s="879"/>
      <c r="W134" s="879"/>
      <c r="X134" s="879"/>
      <c r="Y134" s="879"/>
      <c r="Z134" s="879"/>
      <c r="AA134" s="879"/>
      <c r="AB134" s="879"/>
      <c r="AC134" s="879"/>
      <c r="AD134" s="879"/>
      <c r="AE134" s="879"/>
      <c r="AF134" s="879"/>
      <c r="AG134" s="879"/>
      <c r="AH134" s="879"/>
      <c r="AI134" s="879"/>
      <c r="AJ134" s="879"/>
      <c r="AK134" s="879"/>
      <c r="AL134" s="879"/>
      <c r="AM134" s="879"/>
      <c r="AN134" s="879"/>
      <c r="AO134" s="879"/>
      <c r="AP134" s="76"/>
      <c r="AQ134" s="76"/>
      <c r="AR134" s="76"/>
      <c r="AS134" s="76"/>
      <c r="AT134" s="76"/>
      <c r="AU134" s="76"/>
      <c r="AV134" s="76"/>
      <c r="AW134" s="76"/>
      <c r="AX134" s="76"/>
      <c r="AY134" s="76"/>
      <c r="AZ134" s="76"/>
      <c r="BA134" s="76"/>
      <c r="BB134" s="76"/>
      <c r="BC134" s="76"/>
      <c r="BD134" s="76"/>
      <c r="BE134" s="76"/>
      <c r="BF134" s="76"/>
      <c r="BG134" s="76"/>
      <c r="BH134" s="76"/>
      <c r="BI134" s="76"/>
      <c r="BJ134" s="76"/>
      <c r="BK134" s="76"/>
      <c r="BL134" s="76"/>
      <c r="BM134" s="76"/>
      <c r="BN134" s="76"/>
      <c r="BO134" s="76"/>
      <c r="BP134" s="76"/>
      <c r="BQ134" s="76"/>
      <c r="BR134" s="76"/>
      <c r="BS134" s="76"/>
      <c r="BT134" s="76"/>
      <c r="BU134" s="76"/>
      <c r="BV134" s="76"/>
      <c r="BW134" s="76"/>
      <c r="BX134" s="76"/>
      <c r="BY134" s="76"/>
      <c r="BZ134" s="78"/>
      <c r="CB134" s="79"/>
      <c r="CC134" s="79"/>
      <c r="CD134" s="79"/>
      <c r="CE134" s="79"/>
      <c r="CF134" s="79"/>
      <c r="CG134" s="79"/>
      <c r="CH134" s="79"/>
    </row>
    <row r="135" spans="1:86" ht="17.25" customHeight="1">
      <c r="A135" s="5">
        <v>10</v>
      </c>
      <c r="B135" s="75"/>
      <c r="C135" s="76"/>
      <c r="D135" s="76"/>
      <c r="E135" s="76"/>
      <c r="F135" s="76"/>
      <c r="G135" s="76"/>
      <c r="H135" s="76"/>
      <c r="I135" s="77" t="s">
        <v>148</v>
      </c>
      <c r="J135" s="76"/>
      <c r="K135" s="76"/>
      <c r="L135" s="76"/>
      <c r="M135" s="76"/>
      <c r="N135" s="76"/>
      <c r="O135" s="76"/>
      <c r="P135" s="76"/>
      <c r="Q135" s="76"/>
      <c r="R135" s="76"/>
      <c r="S135" s="76"/>
      <c r="T135" s="76"/>
      <c r="U135" s="76"/>
      <c r="V135" s="76"/>
      <c r="W135" s="76"/>
      <c r="X135" s="76"/>
      <c r="Y135" s="76"/>
      <c r="Z135" s="76"/>
      <c r="AA135" s="76"/>
      <c r="AB135" s="76"/>
      <c r="AC135" s="76"/>
      <c r="AD135" s="76"/>
      <c r="AE135" s="76"/>
      <c r="AF135" s="76"/>
      <c r="AG135" s="76"/>
      <c r="AH135" s="76"/>
      <c r="AI135" s="76"/>
      <c r="AJ135" s="76"/>
      <c r="AK135" s="76"/>
      <c r="AL135" s="76"/>
      <c r="AM135" s="76"/>
      <c r="AN135" s="76"/>
      <c r="AO135" s="76"/>
      <c r="AP135" s="76"/>
      <c r="AQ135" s="76"/>
      <c r="AR135" s="76"/>
      <c r="AS135" s="76"/>
      <c r="AT135" s="76"/>
      <c r="AU135" s="76"/>
      <c r="AV135" s="76"/>
      <c r="AW135" s="76"/>
      <c r="AX135" s="76"/>
      <c r="AY135" s="76"/>
      <c r="AZ135" s="76"/>
      <c r="BA135" s="76"/>
      <c r="BB135" s="76"/>
      <c r="BC135" s="76"/>
      <c r="BD135" s="76"/>
      <c r="BE135" s="76"/>
      <c r="BF135" s="76"/>
      <c r="BG135" s="76"/>
      <c r="BH135" s="76"/>
      <c r="BI135" s="76"/>
      <c r="BJ135" s="76"/>
      <c r="BK135" s="76"/>
      <c r="BL135" s="76"/>
      <c r="BM135" s="76"/>
      <c r="BN135" s="76"/>
      <c r="BO135" s="76"/>
      <c r="BP135" s="76"/>
      <c r="BQ135" s="76"/>
      <c r="BR135" s="76"/>
      <c r="BS135" s="76"/>
      <c r="BT135" s="76"/>
      <c r="BU135" s="76"/>
      <c r="BV135" s="76"/>
      <c r="BW135" s="76"/>
      <c r="BX135" s="76"/>
      <c r="BY135" s="76"/>
      <c r="BZ135" s="78"/>
      <c r="CB135" s="79"/>
      <c r="CC135" s="79"/>
      <c r="CD135" s="79"/>
      <c r="CE135" s="79"/>
      <c r="CF135" s="79"/>
      <c r="CG135" s="79"/>
      <c r="CH135" s="79"/>
    </row>
    <row r="136" spans="1:86" ht="17.25" customHeight="1">
      <c r="A136" s="5">
        <v>11</v>
      </c>
      <c r="B136" s="75"/>
      <c r="C136" s="76"/>
      <c r="D136" s="76"/>
      <c r="E136" s="76"/>
      <c r="F136" s="76"/>
      <c r="G136" s="76"/>
      <c r="H136" s="76"/>
      <c r="I136" s="81" t="s">
        <v>149</v>
      </c>
      <c r="J136" s="82"/>
      <c r="K136" s="82"/>
      <c r="L136" s="82"/>
      <c r="M136" s="82"/>
      <c r="N136" s="82"/>
      <c r="O136" s="82"/>
      <c r="P136" s="82"/>
      <c r="Q136" s="82"/>
      <c r="R136" s="82"/>
      <c r="S136" s="82"/>
      <c r="T136" s="82"/>
      <c r="U136" s="82"/>
      <c r="V136" s="82"/>
      <c r="W136" s="82"/>
      <c r="X136" s="82"/>
      <c r="Y136" s="82"/>
      <c r="Z136" s="82"/>
      <c r="AA136" s="82"/>
      <c r="AB136" s="82"/>
      <c r="AC136" s="82"/>
      <c r="AD136" s="82"/>
      <c r="AE136" s="82"/>
      <c r="AF136" s="82"/>
      <c r="AG136" s="82"/>
      <c r="AH136" s="82"/>
      <c r="AI136" s="82"/>
      <c r="AJ136" s="82"/>
      <c r="AK136" s="82"/>
      <c r="AL136" s="82"/>
      <c r="AM136" s="82"/>
      <c r="AN136" s="82"/>
      <c r="AO136" s="82"/>
      <c r="AP136" s="82"/>
      <c r="AQ136" s="82"/>
      <c r="AR136" s="82"/>
      <c r="AS136" s="82"/>
      <c r="AT136" s="82"/>
      <c r="AU136" s="82"/>
      <c r="AV136" s="82"/>
      <c r="AW136" s="82"/>
      <c r="AX136" s="82"/>
      <c r="AY136" s="82"/>
      <c r="AZ136" s="82"/>
      <c r="BA136" s="82"/>
      <c r="BB136" s="82"/>
      <c r="BC136" s="82"/>
      <c r="BD136" s="82"/>
      <c r="BE136" s="82"/>
      <c r="BF136" s="82"/>
      <c r="BG136" s="82"/>
      <c r="BH136" s="82"/>
      <c r="BI136" s="82"/>
      <c r="BJ136" s="82"/>
      <c r="BK136" s="82"/>
      <c r="BL136" s="82"/>
      <c r="BM136" s="82"/>
      <c r="BN136" s="82"/>
      <c r="BO136" s="82"/>
      <c r="BP136" s="82"/>
      <c r="BQ136" s="82"/>
      <c r="BR136" s="82"/>
      <c r="BS136" s="82"/>
      <c r="BT136" s="82"/>
      <c r="BU136" s="82"/>
      <c r="BV136" s="82"/>
      <c r="BW136" s="82"/>
      <c r="BX136" s="82"/>
      <c r="BY136" s="82"/>
      <c r="BZ136" s="78"/>
      <c r="CB136" s="79"/>
      <c r="CC136" s="79"/>
      <c r="CD136" s="79"/>
      <c r="CE136" s="79"/>
      <c r="CF136" s="79"/>
      <c r="CG136" s="79"/>
      <c r="CH136" s="79"/>
    </row>
    <row r="137" spans="1:86" ht="17.25" customHeight="1">
      <c r="B137" s="75"/>
      <c r="C137" s="76"/>
      <c r="D137" s="76"/>
      <c r="E137" s="76"/>
      <c r="F137" s="76"/>
      <c r="G137" s="76"/>
      <c r="H137" s="76"/>
      <c r="K137" s="874" t="s">
        <v>150</v>
      </c>
      <c r="L137" s="874"/>
      <c r="M137" s="874"/>
      <c r="N137" s="874"/>
      <c r="O137" s="874"/>
      <c r="P137" s="874"/>
      <c r="Q137" s="874"/>
      <c r="R137" s="874"/>
      <c r="S137" s="874"/>
      <c r="T137" s="874"/>
      <c r="U137" s="874"/>
      <c r="V137" s="874"/>
      <c r="W137" s="874"/>
      <c r="X137" s="874"/>
      <c r="Y137" s="880"/>
      <c r="Z137" s="880"/>
      <c r="AA137" s="880"/>
      <c r="AB137" s="880"/>
      <c r="AC137" s="880"/>
      <c r="AD137" s="880"/>
      <c r="AE137" s="881" t="s">
        <v>91</v>
      </c>
      <c r="AF137" s="881"/>
      <c r="AG137" s="881"/>
      <c r="AH137" s="82"/>
      <c r="AI137" s="82"/>
      <c r="AJ137" s="82"/>
      <c r="AK137" s="82"/>
      <c r="AL137" s="82"/>
      <c r="AM137" s="82"/>
      <c r="AN137" s="82"/>
      <c r="AO137" s="82"/>
      <c r="AP137" s="82"/>
      <c r="AQ137" s="82"/>
      <c r="AR137" s="82"/>
      <c r="AS137" s="82"/>
      <c r="AT137" s="82"/>
      <c r="AU137" s="82"/>
      <c r="AV137" s="82"/>
      <c r="AW137" s="82"/>
      <c r="AX137" s="82"/>
      <c r="AY137" s="82"/>
      <c r="AZ137" s="82"/>
      <c r="BA137" s="82"/>
      <c r="BB137" s="82"/>
      <c r="BC137" s="82"/>
      <c r="BD137" s="82"/>
      <c r="BE137" s="82"/>
      <c r="BF137" s="82"/>
      <c r="BG137" s="82"/>
      <c r="BH137" s="82"/>
      <c r="BI137" s="82"/>
      <c r="BJ137" s="82"/>
      <c r="BK137" s="82"/>
      <c r="BL137" s="82"/>
      <c r="BM137" s="82"/>
      <c r="BN137" s="82"/>
      <c r="BO137" s="82"/>
      <c r="BP137" s="82"/>
      <c r="BQ137" s="82"/>
      <c r="BR137" s="82"/>
      <c r="BS137" s="82"/>
      <c r="BT137" s="82"/>
      <c r="BU137" s="82"/>
      <c r="BV137" s="82"/>
      <c r="BW137" s="82"/>
      <c r="BX137" s="82"/>
      <c r="BY137" s="82"/>
      <c r="BZ137" s="78"/>
      <c r="CB137" s="79"/>
      <c r="CC137" s="79"/>
      <c r="CD137" s="79"/>
      <c r="CE137" s="79"/>
      <c r="CF137" s="79"/>
      <c r="CG137" s="79"/>
      <c r="CH137" s="79"/>
    </row>
    <row r="138" spans="1:86" ht="17.25" customHeight="1">
      <c r="B138" s="75"/>
      <c r="C138" s="76"/>
      <c r="D138" s="76"/>
      <c r="E138" s="76"/>
      <c r="F138" s="76"/>
      <c r="G138" s="76"/>
      <c r="H138" s="76"/>
      <c r="J138" s="82"/>
      <c r="K138" s="81" t="s">
        <v>151</v>
      </c>
      <c r="L138" s="82"/>
      <c r="M138" s="82"/>
      <c r="N138" s="82"/>
      <c r="O138" s="82"/>
      <c r="P138" s="82"/>
      <c r="Q138" s="82"/>
      <c r="R138" s="82"/>
      <c r="S138" s="82"/>
      <c r="T138" s="82"/>
      <c r="U138" s="82"/>
      <c r="V138" s="82"/>
      <c r="W138" s="82"/>
      <c r="X138" s="82"/>
      <c r="Y138" s="82"/>
      <c r="Z138" s="82"/>
      <c r="AA138" s="82"/>
      <c r="AB138" s="82"/>
      <c r="AC138" s="82"/>
      <c r="AD138" s="82"/>
      <c r="AE138" s="82"/>
      <c r="AF138" s="82"/>
      <c r="AG138" s="82"/>
      <c r="AH138" s="82"/>
      <c r="AI138" s="82"/>
      <c r="AJ138" s="82"/>
      <c r="AK138" s="82"/>
      <c r="AL138" s="82"/>
      <c r="AM138" s="82"/>
      <c r="AN138" s="82"/>
      <c r="AO138" s="82"/>
      <c r="AP138" s="82"/>
      <c r="AQ138" s="82"/>
      <c r="AR138" s="82"/>
      <c r="AS138" s="82"/>
      <c r="AT138" s="82"/>
      <c r="AU138" s="82"/>
      <c r="AV138" s="82"/>
      <c r="AW138" s="82"/>
      <c r="AX138" s="82"/>
      <c r="AY138" s="82"/>
      <c r="AZ138" s="82"/>
      <c r="BA138" s="82"/>
      <c r="BB138" s="82"/>
      <c r="BC138" s="82"/>
      <c r="BD138" s="82"/>
      <c r="BE138" s="82"/>
      <c r="BF138" s="82"/>
      <c r="BG138" s="82"/>
      <c r="BH138" s="82"/>
      <c r="BI138" s="82"/>
      <c r="BJ138" s="82"/>
      <c r="BK138" s="82"/>
      <c r="BL138" s="82"/>
      <c r="BM138" s="82"/>
      <c r="BN138" s="82"/>
      <c r="BO138" s="82"/>
      <c r="BP138" s="82"/>
      <c r="BQ138" s="82"/>
      <c r="BR138" s="82"/>
      <c r="BS138" s="82"/>
      <c r="BT138" s="82"/>
      <c r="BU138" s="82"/>
      <c r="BV138" s="82"/>
      <c r="BW138" s="82"/>
      <c r="BX138" s="82"/>
      <c r="BY138" s="82"/>
      <c r="BZ138" s="78"/>
      <c r="CB138" s="79"/>
      <c r="CC138" s="79"/>
      <c r="CD138" s="79"/>
      <c r="CE138" s="79"/>
      <c r="CF138" s="79"/>
      <c r="CG138" s="79"/>
      <c r="CH138" s="79"/>
    </row>
    <row r="139" spans="1:86" ht="9.6" customHeight="1">
      <c r="B139" s="75"/>
      <c r="C139" s="76"/>
      <c r="D139" s="76"/>
      <c r="E139" s="76"/>
      <c r="F139" s="76"/>
      <c r="G139" s="76"/>
      <c r="H139" s="76"/>
      <c r="I139" s="82"/>
      <c r="J139" s="82"/>
      <c r="K139" s="82"/>
      <c r="L139" s="874"/>
      <c r="M139" s="874"/>
      <c r="N139" s="874"/>
      <c r="O139" s="874"/>
      <c r="P139" s="874"/>
      <c r="Q139" s="874"/>
      <c r="R139" s="874"/>
      <c r="S139" s="874"/>
      <c r="T139" s="874"/>
      <c r="U139" s="874"/>
      <c r="V139" s="874"/>
      <c r="W139" s="874"/>
      <c r="X139" s="874"/>
      <c r="Y139" s="874"/>
      <c r="Z139" s="874"/>
      <c r="AA139" s="874"/>
      <c r="AB139" s="874"/>
      <c r="AC139" s="874"/>
      <c r="AD139" s="874"/>
      <c r="AE139" s="874"/>
      <c r="AF139" s="874"/>
      <c r="AG139" s="874"/>
      <c r="AH139" s="874"/>
      <c r="AI139" s="874"/>
      <c r="AJ139" s="874"/>
      <c r="AK139" s="874"/>
      <c r="AL139" s="874"/>
      <c r="AM139" s="874"/>
      <c r="AN139" s="874"/>
      <c r="AO139" s="874"/>
      <c r="AP139" s="874"/>
      <c r="AQ139" s="874"/>
      <c r="AR139" s="874"/>
      <c r="AS139" s="874"/>
      <c r="AT139" s="874"/>
      <c r="AU139" s="874"/>
      <c r="AV139" s="874"/>
      <c r="AW139" s="874"/>
      <c r="AX139" s="874"/>
      <c r="AY139" s="874"/>
      <c r="AZ139" s="874"/>
      <c r="BA139" s="874"/>
      <c r="BB139" s="874"/>
      <c r="BC139" s="874"/>
      <c r="BD139" s="874"/>
      <c r="BE139" s="874"/>
      <c r="BF139" s="874"/>
      <c r="BG139" s="874"/>
      <c r="BH139" s="874"/>
      <c r="BI139" s="874"/>
      <c r="BJ139" s="874"/>
      <c r="BK139" s="874"/>
      <c r="BL139" s="874"/>
      <c r="BM139" s="874"/>
      <c r="BN139" s="874"/>
      <c r="BO139" s="874"/>
      <c r="BP139" s="874"/>
      <c r="BQ139" s="874"/>
      <c r="BR139" s="874"/>
      <c r="BS139" s="874"/>
      <c r="BT139" s="874"/>
      <c r="BU139" s="874"/>
      <c r="BV139" s="874"/>
      <c r="BW139" s="874"/>
      <c r="BX139" s="874"/>
      <c r="BY139" s="874"/>
      <c r="BZ139" s="78"/>
      <c r="CB139" s="79"/>
      <c r="CC139" s="79"/>
      <c r="CD139" s="79"/>
      <c r="CE139" s="79"/>
      <c r="CF139" s="79"/>
      <c r="CG139" s="79"/>
      <c r="CH139" s="79"/>
    </row>
    <row r="140" spans="1:86" ht="9.6" customHeight="1">
      <c r="B140" s="75"/>
      <c r="C140" s="76"/>
      <c r="D140" s="76"/>
      <c r="E140" s="76"/>
      <c r="F140" s="76"/>
      <c r="G140" s="76"/>
      <c r="H140" s="76"/>
      <c r="I140" s="82"/>
      <c r="J140" s="82"/>
      <c r="K140" s="82"/>
      <c r="L140" s="874"/>
      <c r="M140" s="874"/>
      <c r="N140" s="874"/>
      <c r="O140" s="874"/>
      <c r="P140" s="874"/>
      <c r="Q140" s="874"/>
      <c r="R140" s="874"/>
      <c r="S140" s="874"/>
      <c r="T140" s="874"/>
      <c r="U140" s="874"/>
      <c r="V140" s="874"/>
      <c r="W140" s="874"/>
      <c r="X140" s="874"/>
      <c r="Y140" s="874"/>
      <c r="Z140" s="874"/>
      <c r="AA140" s="874"/>
      <c r="AB140" s="874"/>
      <c r="AC140" s="874"/>
      <c r="AD140" s="874"/>
      <c r="AE140" s="874"/>
      <c r="AF140" s="874"/>
      <c r="AG140" s="874"/>
      <c r="AH140" s="874"/>
      <c r="AI140" s="874"/>
      <c r="AJ140" s="874"/>
      <c r="AK140" s="874"/>
      <c r="AL140" s="874"/>
      <c r="AM140" s="874"/>
      <c r="AN140" s="874"/>
      <c r="AO140" s="874"/>
      <c r="AP140" s="874"/>
      <c r="AQ140" s="874"/>
      <c r="AR140" s="874"/>
      <c r="AS140" s="874"/>
      <c r="AT140" s="874"/>
      <c r="AU140" s="874"/>
      <c r="AV140" s="874"/>
      <c r="AW140" s="874"/>
      <c r="AX140" s="874"/>
      <c r="AY140" s="874"/>
      <c r="AZ140" s="874"/>
      <c r="BA140" s="874"/>
      <c r="BB140" s="874"/>
      <c r="BC140" s="874"/>
      <c r="BD140" s="874"/>
      <c r="BE140" s="874"/>
      <c r="BF140" s="874"/>
      <c r="BG140" s="874"/>
      <c r="BH140" s="874"/>
      <c r="BI140" s="874"/>
      <c r="BJ140" s="874"/>
      <c r="BK140" s="874"/>
      <c r="BL140" s="874"/>
      <c r="BM140" s="874"/>
      <c r="BN140" s="874"/>
      <c r="BO140" s="874"/>
      <c r="BP140" s="874"/>
      <c r="BQ140" s="874"/>
      <c r="BR140" s="874"/>
      <c r="BS140" s="874"/>
      <c r="BT140" s="874"/>
      <c r="BU140" s="874"/>
      <c r="BV140" s="874"/>
      <c r="BW140" s="874"/>
      <c r="BX140" s="874"/>
      <c r="BY140" s="874"/>
      <c r="BZ140" s="78"/>
      <c r="CB140" s="79"/>
      <c r="CC140" s="79"/>
      <c r="CD140" s="79"/>
      <c r="CE140" s="79"/>
      <c r="CF140" s="79"/>
      <c r="CG140" s="79"/>
      <c r="CH140" s="79"/>
    </row>
    <row r="141" spans="1:86" ht="9.6" customHeight="1">
      <c r="B141" s="75"/>
      <c r="C141" s="76"/>
      <c r="D141" s="76"/>
      <c r="E141" s="76"/>
      <c r="F141" s="76"/>
      <c r="G141" s="76"/>
      <c r="H141" s="76"/>
      <c r="I141" s="9"/>
      <c r="J141" s="9"/>
      <c r="K141" s="9"/>
      <c r="L141" s="874"/>
      <c r="M141" s="874"/>
      <c r="N141" s="874"/>
      <c r="O141" s="874"/>
      <c r="P141" s="874"/>
      <c r="Q141" s="874"/>
      <c r="R141" s="874"/>
      <c r="S141" s="874"/>
      <c r="T141" s="874"/>
      <c r="U141" s="874"/>
      <c r="V141" s="874"/>
      <c r="W141" s="874"/>
      <c r="X141" s="874"/>
      <c r="Y141" s="874"/>
      <c r="Z141" s="874"/>
      <c r="AA141" s="874"/>
      <c r="AB141" s="874"/>
      <c r="AC141" s="874"/>
      <c r="AD141" s="874"/>
      <c r="AE141" s="874"/>
      <c r="AF141" s="874"/>
      <c r="AG141" s="874"/>
      <c r="AH141" s="874"/>
      <c r="AI141" s="874"/>
      <c r="AJ141" s="874"/>
      <c r="AK141" s="874"/>
      <c r="AL141" s="874"/>
      <c r="AM141" s="874"/>
      <c r="AN141" s="874"/>
      <c r="AO141" s="874"/>
      <c r="AP141" s="874"/>
      <c r="AQ141" s="874"/>
      <c r="AR141" s="874"/>
      <c r="AS141" s="874"/>
      <c r="AT141" s="874"/>
      <c r="AU141" s="874"/>
      <c r="AV141" s="874"/>
      <c r="AW141" s="874"/>
      <c r="AX141" s="874"/>
      <c r="AY141" s="874"/>
      <c r="AZ141" s="874"/>
      <c r="BA141" s="874"/>
      <c r="BB141" s="874"/>
      <c r="BC141" s="874"/>
      <c r="BD141" s="874"/>
      <c r="BE141" s="874"/>
      <c r="BF141" s="874"/>
      <c r="BG141" s="874"/>
      <c r="BH141" s="874"/>
      <c r="BI141" s="874"/>
      <c r="BJ141" s="874"/>
      <c r="BK141" s="874"/>
      <c r="BL141" s="874"/>
      <c r="BM141" s="874"/>
      <c r="BN141" s="874"/>
      <c r="BO141" s="874"/>
      <c r="BP141" s="874"/>
      <c r="BQ141" s="874"/>
      <c r="BR141" s="874"/>
      <c r="BS141" s="874"/>
      <c r="BT141" s="874"/>
      <c r="BU141" s="874"/>
      <c r="BV141" s="874"/>
      <c r="BW141" s="874"/>
      <c r="BX141" s="874"/>
      <c r="BY141" s="874"/>
      <c r="BZ141" s="78"/>
      <c r="CB141" s="79"/>
      <c r="CC141" s="79"/>
      <c r="CD141" s="79"/>
      <c r="CE141" s="79"/>
      <c r="CF141" s="79"/>
      <c r="CG141" s="79"/>
      <c r="CH141" s="79"/>
    </row>
    <row r="142" spans="1:86" ht="9.6" customHeight="1" thickBot="1">
      <c r="B142" s="83"/>
      <c r="C142" s="84"/>
      <c r="D142" s="84"/>
      <c r="E142" s="84"/>
      <c r="F142" s="84"/>
      <c r="G142" s="84"/>
      <c r="H142" s="84"/>
      <c r="I142" s="84"/>
      <c r="J142" s="84"/>
      <c r="K142" s="84"/>
      <c r="L142" s="875"/>
      <c r="M142" s="875"/>
      <c r="N142" s="875"/>
      <c r="O142" s="875"/>
      <c r="P142" s="875"/>
      <c r="Q142" s="875"/>
      <c r="R142" s="875"/>
      <c r="S142" s="875"/>
      <c r="T142" s="875"/>
      <c r="U142" s="875"/>
      <c r="V142" s="875"/>
      <c r="W142" s="875"/>
      <c r="X142" s="875"/>
      <c r="Y142" s="875"/>
      <c r="Z142" s="875"/>
      <c r="AA142" s="875"/>
      <c r="AB142" s="875"/>
      <c r="AC142" s="875"/>
      <c r="AD142" s="875"/>
      <c r="AE142" s="875"/>
      <c r="AF142" s="875"/>
      <c r="AG142" s="875"/>
      <c r="AH142" s="875"/>
      <c r="AI142" s="875"/>
      <c r="AJ142" s="875"/>
      <c r="AK142" s="875"/>
      <c r="AL142" s="875"/>
      <c r="AM142" s="875"/>
      <c r="AN142" s="875"/>
      <c r="AO142" s="875"/>
      <c r="AP142" s="875"/>
      <c r="AQ142" s="875"/>
      <c r="AR142" s="875"/>
      <c r="AS142" s="875"/>
      <c r="AT142" s="875"/>
      <c r="AU142" s="875"/>
      <c r="AV142" s="875"/>
      <c r="AW142" s="875"/>
      <c r="AX142" s="875"/>
      <c r="AY142" s="875"/>
      <c r="AZ142" s="875"/>
      <c r="BA142" s="875"/>
      <c r="BB142" s="875"/>
      <c r="BC142" s="875"/>
      <c r="BD142" s="875"/>
      <c r="BE142" s="875"/>
      <c r="BF142" s="875"/>
      <c r="BG142" s="875"/>
      <c r="BH142" s="875"/>
      <c r="BI142" s="875"/>
      <c r="BJ142" s="875"/>
      <c r="BK142" s="875"/>
      <c r="BL142" s="875"/>
      <c r="BM142" s="875"/>
      <c r="BN142" s="875"/>
      <c r="BO142" s="875"/>
      <c r="BP142" s="875"/>
      <c r="BQ142" s="875"/>
      <c r="BR142" s="875"/>
      <c r="BS142" s="875"/>
      <c r="BT142" s="875"/>
      <c r="BU142" s="875"/>
      <c r="BV142" s="875"/>
      <c r="BW142" s="875"/>
      <c r="BX142" s="875"/>
      <c r="BY142" s="875"/>
      <c r="BZ142" s="85"/>
      <c r="CB142" s="79"/>
      <c r="CC142" s="79"/>
      <c r="CD142" s="79"/>
      <c r="CE142" s="79"/>
      <c r="CF142" s="79"/>
      <c r="CG142" s="79"/>
      <c r="CH142" s="79"/>
    </row>
    <row r="143" spans="1:86" ht="19.5" thickBot="1">
      <c r="B143" s="696" t="s">
        <v>152</v>
      </c>
      <c r="C143" s="697"/>
      <c r="D143" s="697"/>
      <c r="E143" s="697"/>
      <c r="F143" s="697"/>
      <c r="G143" s="697"/>
      <c r="H143" s="697"/>
      <c r="I143" s="697"/>
      <c r="J143" s="697"/>
      <c r="K143" s="697"/>
      <c r="L143" s="697"/>
      <c r="M143" s="697"/>
      <c r="N143" s="697"/>
      <c r="O143" s="697"/>
      <c r="P143" s="697"/>
      <c r="Q143" s="697"/>
      <c r="R143" s="697"/>
      <c r="S143" s="697"/>
      <c r="T143" s="697"/>
      <c r="U143" s="697"/>
      <c r="V143" s="697"/>
      <c r="W143" s="697"/>
      <c r="X143" s="697"/>
      <c r="Y143" s="697"/>
      <c r="Z143" s="697"/>
      <c r="AA143" s="697"/>
      <c r="AB143" s="697"/>
      <c r="AC143" s="697"/>
      <c r="AD143" s="697"/>
      <c r="AE143" s="697"/>
      <c r="AF143" s="697"/>
      <c r="AG143" s="697"/>
      <c r="AH143" s="697"/>
      <c r="AI143" s="697"/>
      <c r="AJ143" s="697"/>
      <c r="AK143" s="697"/>
      <c r="AL143" s="697"/>
      <c r="AM143" s="697"/>
      <c r="AN143" s="697"/>
      <c r="AO143" s="697"/>
      <c r="AP143" s="697"/>
      <c r="AQ143" s="697"/>
      <c r="AR143" s="697"/>
      <c r="AS143" s="697"/>
      <c r="AT143" s="697"/>
      <c r="AU143" s="697"/>
      <c r="AV143" s="697"/>
      <c r="AW143" s="697"/>
      <c r="AX143" s="697"/>
      <c r="AY143" s="697"/>
      <c r="AZ143" s="697"/>
      <c r="BA143" s="697"/>
      <c r="BB143" s="697"/>
      <c r="BC143" s="697"/>
      <c r="BD143" s="697"/>
      <c r="BE143" s="697"/>
      <c r="BF143" s="697"/>
      <c r="BG143" s="697"/>
      <c r="BH143" s="697"/>
      <c r="BI143" s="697"/>
      <c r="BJ143" s="697"/>
      <c r="BK143" s="697"/>
      <c r="BL143" s="697"/>
      <c r="BM143" s="697"/>
      <c r="BN143" s="697"/>
      <c r="BO143" s="697"/>
      <c r="BP143" s="697"/>
      <c r="BQ143" s="697"/>
      <c r="BR143" s="697"/>
      <c r="BS143" s="697"/>
      <c r="BT143" s="697"/>
      <c r="BU143" s="697"/>
      <c r="BV143" s="697"/>
      <c r="BW143" s="697"/>
      <c r="BX143" s="697"/>
      <c r="BY143" s="697"/>
      <c r="BZ143" s="698"/>
    </row>
    <row r="144" spans="1:86">
      <c r="B144" s="55"/>
      <c r="C144" s="733" t="s">
        <v>153</v>
      </c>
      <c r="D144" s="733"/>
      <c r="E144" s="733"/>
      <c r="F144" s="733"/>
      <c r="G144" s="733"/>
      <c r="H144" s="733"/>
      <c r="I144" s="733"/>
      <c r="J144" s="733"/>
      <c r="K144" s="733"/>
      <c r="L144" s="733"/>
      <c r="M144" s="733"/>
      <c r="N144" s="733"/>
      <c r="O144" s="733"/>
      <c r="P144" s="733"/>
      <c r="Q144" s="733"/>
      <c r="R144" s="733"/>
      <c r="S144" s="733"/>
      <c r="T144" s="733"/>
      <c r="U144" s="733"/>
      <c r="V144" s="733"/>
      <c r="W144" s="733"/>
      <c r="X144" s="733"/>
      <c r="Y144" s="733"/>
      <c r="Z144" s="733"/>
      <c r="AA144" s="733"/>
      <c r="AB144" s="733"/>
      <c r="AC144" s="733"/>
      <c r="AD144" s="733"/>
      <c r="AE144" s="733"/>
      <c r="AF144" s="733"/>
      <c r="AG144" s="733"/>
      <c r="AH144" s="733"/>
      <c r="AI144" s="733"/>
      <c r="AJ144" s="733"/>
      <c r="AK144" s="733"/>
      <c r="AL144" s="733"/>
      <c r="AM144" s="733"/>
      <c r="AN144" s="733"/>
      <c r="AO144" s="733"/>
      <c r="AP144" s="733"/>
      <c r="AQ144" s="733"/>
      <c r="AR144" s="733"/>
      <c r="AS144" s="733"/>
      <c r="AT144" s="733"/>
      <c r="AU144" s="733"/>
      <c r="AV144" s="733"/>
      <c r="AW144" s="733"/>
      <c r="AX144" s="733"/>
      <c r="AY144" s="733"/>
      <c r="AZ144" s="733"/>
      <c r="BA144" s="733"/>
      <c r="BB144" s="733"/>
      <c r="BC144" s="733"/>
      <c r="BD144" s="733"/>
      <c r="BE144" s="733"/>
      <c r="BF144" s="733"/>
      <c r="BG144" s="733"/>
      <c r="BH144" s="733"/>
      <c r="BI144" s="733"/>
      <c r="BJ144" s="733"/>
      <c r="BK144" s="733"/>
      <c r="BL144" s="733"/>
      <c r="BM144" s="733"/>
      <c r="BN144" s="733"/>
      <c r="BO144" s="733"/>
      <c r="BP144" s="733"/>
      <c r="BQ144" s="733"/>
      <c r="BR144" s="733"/>
      <c r="BS144" s="733"/>
      <c r="BT144" s="733"/>
      <c r="BU144" s="733"/>
      <c r="BV144" s="733"/>
      <c r="BW144" s="733"/>
      <c r="BX144" s="733"/>
      <c r="BY144" s="733"/>
      <c r="BZ144" s="876"/>
    </row>
    <row r="145" spans="2:86" ht="18.75" customHeight="1">
      <c r="B145" s="53"/>
      <c r="C145" s="14"/>
      <c r="D145" s="846" t="s">
        <v>154</v>
      </c>
      <c r="E145" s="846"/>
      <c r="F145" s="846"/>
      <c r="G145" s="846"/>
      <c r="H145" s="846"/>
      <c r="I145" s="846"/>
      <c r="J145" s="846"/>
      <c r="K145" s="846"/>
      <c r="L145" s="846"/>
      <c r="M145" s="846"/>
      <c r="N145" s="846"/>
      <c r="O145" s="846"/>
      <c r="P145" s="846"/>
      <c r="Q145" s="846"/>
      <c r="R145" s="846"/>
      <c r="S145" s="846"/>
      <c r="T145" s="846"/>
      <c r="U145" s="846"/>
      <c r="V145" s="846"/>
      <c r="W145" s="846"/>
      <c r="X145" s="846"/>
      <c r="Y145" s="847"/>
      <c r="Z145" s="848"/>
      <c r="AA145" s="848"/>
      <c r="AB145" s="848"/>
      <c r="AC145" s="848"/>
      <c r="AD145" s="848"/>
      <c r="AE145" s="848"/>
      <c r="AF145" s="848"/>
      <c r="AG145" s="848"/>
      <c r="AH145" s="848"/>
      <c r="AI145" s="848"/>
      <c r="AJ145" s="86" t="s">
        <v>124</v>
      </c>
      <c r="AK145" s="86"/>
      <c r="AL145" s="86"/>
      <c r="AM145" s="87"/>
      <c r="AP145" s="88"/>
      <c r="AQ145" s="89"/>
      <c r="AR145" s="90" t="s">
        <v>155</v>
      </c>
      <c r="AS145" s="90"/>
      <c r="AT145" s="90"/>
      <c r="AU145" s="90"/>
      <c r="AV145" s="90"/>
      <c r="AW145" s="90"/>
      <c r="AX145" s="90"/>
      <c r="AY145" s="14"/>
      <c r="AZ145" s="14"/>
      <c r="BA145" s="14"/>
      <c r="BB145" s="14"/>
      <c r="BC145" s="14"/>
      <c r="BD145" s="14"/>
      <c r="BE145" s="14"/>
      <c r="BF145" s="14"/>
      <c r="BG145" s="14"/>
      <c r="BH145" s="14"/>
      <c r="BI145" s="14"/>
      <c r="BJ145" s="14"/>
      <c r="BK145" s="91">
        <v>120</v>
      </c>
      <c r="BL145" s="91"/>
      <c r="BM145" s="91"/>
      <c r="BN145" s="91"/>
      <c r="BO145" s="91"/>
      <c r="BP145" s="91"/>
      <c r="BQ145" s="91"/>
      <c r="BR145" s="91"/>
      <c r="BS145" s="91"/>
      <c r="BT145" s="91"/>
      <c r="BU145" s="91"/>
      <c r="BV145" s="14"/>
      <c r="BW145" s="14"/>
      <c r="BX145" s="14"/>
      <c r="BY145" s="14"/>
      <c r="BZ145" s="92"/>
      <c r="CA145" s="93"/>
    </row>
    <row r="146" spans="2:86" ht="18.75" customHeight="1">
      <c r="B146" s="53"/>
      <c r="C146" s="14"/>
      <c r="D146" s="846" t="s">
        <v>156</v>
      </c>
      <c r="E146" s="846"/>
      <c r="F146" s="846"/>
      <c r="G146" s="846"/>
      <c r="H146" s="846"/>
      <c r="I146" s="846"/>
      <c r="J146" s="846"/>
      <c r="K146" s="846"/>
      <c r="L146" s="846"/>
      <c r="M146" s="846"/>
      <c r="N146" s="846"/>
      <c r="O146" s="846"/>
      <c r="P146" s="846"/>
      <c r="Q146" s="846"/>
      <c r="R146" s="846"/>
      <c r="S146" s="846"/>
      <c r="T146" s="846"/>
      <c r="U146" s="846"/>
      <c r="V146" s="846"/>
      <c r="W146" s="846"/>
      <c r="X146" s="846"/>
      <c r="Y146" s="847"/>
      <c r="Z146" s="848"/>
      <c r="AA146" s="848"/>
      <c r="AB146" s="848"/>
      <c r="AC146" s="848"/>
      <c r="AD146" s="848"/>
      <c r="AE146" s="848"/>
      <c r="AF146" s="848"/>
      <c r="AG146" s="848"/>
      <c r="AH146" s="848"/>
      <c r="AI146" s="848"/>
      <c r="AJ146" s="86" t="s">
        <v>124</v>
      </c>
      <c r="AK146" s="86"/>
      <c r="AL146" s="86"/>
      <c r="AM146" s="87"/>
      <c r="AP146" s="877" t="s">
        <v>157</v>
      </c>
      <c r="AQ146" s="877"/>
      <c r="AR146" s="877"/>
      <c r="AS146" s="877"/>
      <c r="AT146" s="877"/>
      <c r="AU146" s="877"/>
      <c r="AV146" s="877"/>
      <c r="AW146" s="877"/>
      <c r="AX146" s="877"/>
      <c r="AY146" s="877"/>
      <c r="AZ146" s="877"/>
      <c r="BA146" s="877"/>
      <c r="BB146" s="877"/>
      <c r="BC146" s="877"/>
      <c r="BD146" s="877"/>
      <c r="BE146" s="877"/>
      <c r="BF146" s="877"/>
      <c r="BG146" s="877"/>
      <c r="BH146" s="877"/>
      <c r="BI146" s="877"/>
      <c r="BJ146" s="877"/>
      <c r="BK146" s="877"/>
      <c r="BL146" s="877"/>
      <c r="BM146" s="878"/>
      <c r="BN146" s="878"/>
      <c r="BO146" s="878"/>
      <c r="BP146" s="878"/>
      <c r="BQ146" s="878"/>
      <c r="BR146" s="878"/>
      <c r="BS146" s="878"/>
      <c r="BT146" s="878"/>
      <c r="BU146" s="847"/>
      <c r="BV146" s="739" t="s">
        <v>158</v>
      </c>
      <c r="BW146" s="734"/>
      <c r="BX146" s="734"/>
      <c r="BY146" s="734"/>
      <c r="BZ146" s="94"/>
      <c r="CA146" s="93"/>
      <c r="CB146" s="72"/>
      <c r="CC146" s="72"/>
      <c r="CD146" s="72"/>
      <c r="CE146" s="72"/>
      <c r="CF146" s="72"/>
      <c r="CG146" s="72"/>
      <c r="CH146" s="72"/>
    </row>
    <row r="147" spans="2:86">
      <c r="B147" s="53"/>
      <c r="C147" s="14"/>
      <c r="D147" s="846" t="s">
        <v>159</v>
      </c>
      <c r="E147" s="846"/>
      <c r="F147" s="846"/>
      <c r="G147" s="846"/>
      <c r="H147" s="846"/>
      <c r="I147" s="846"/>
      <c r="J147" s="846"/>
      <c r="K147" s="846"/>
      <c r="L147" s="846"/>
      <c r="M147" s="846"/>
      <c r="N147" s="846"/>
      <c r="O147" s="846"/>
      <c r="P147" s="846"/>
      <c r="Q147" s="846"/>
      <c r="R147" s="846"/>
      <c r="S147" s="846"/>
      <c r="T147" s="846"/>
      <c r="U147" s="846"/>
      <c r="V147" s="846"/>
      <c r="W147" s="846"/>
      <c r="X147" s="846"/>
      <c r="Y147" s="849" t="str">
        <f>IF(OR(Y145="",Y146=""),"",ROUNDDOWN(Y146/Y145*100,2))</f>
        <v/>
      </c>
      <c r="Z147" s="850"/>
      <c r="AA147" s="850"/>
      <c r="AB147" s="850"/>
      <c r="AC147" s="850"/>
      <c r="AD147" s="850"/>
      <c r="AE147" s="850"/>
      <c r="AF147" s="850"/>
      <c r="AG147" s="850"/>
      <c r="AH147" s="850"/>
      <c r="AI147" s="850"/>
      <c r="AJ147" s="86" t="s">
        <v>160</v>
      </c>
      <c r="AK147" s="86"/>
      <c r="AL147" s="86"/>
      <c r="AM147" s="87"/>
      <c r="AP147" s="877"/>
      <c r="AQ147" s="877"/>
      <c r="AR147" s="877"/>
      <c r="AS147" s="877"/>
      <c r="AT147" s="877"/>
      <c r="AU147" s="877"/>
      <c r="AV147" s="877"/>
      <c r="AW147" s="877"/>
      <c r="AX147" s="877"/>
      <c r="AY147" s="877"/>
      <c r="AZ147" s="877"/>
      <c r="BA147" s="877"/>
      <c r="BB147" s="877"/>
      <c r="BC147" s="877"/>
      <c r="BD147" s="877"/>
      <c r="BE147" s="877"/>
      <c r="BF147" s="877"/>
      <c r="BG147" s="877"/>
      <c r="BH147" s="877"/>
      <c r="BI147" s="877"/>
      <c r="BJ147" s="877"/>
      <c r="BK147" s="877"/>
      <c r="BL147" s="877"/>
      <c r="BM147" s="878"/>
      <c r="BN147" s="878"/>
      <c r="BO147" s="878"/>
      <c r="BP147" s="878"/>
      <c r="BQ147" s="878"/>
      <c r="BR147" s="878"/>
      <c r="BS147" s="878"/>
      <c r="BT147" s="878"/>
      <c r="BU147" s="847"/>
      <c r="BV147" s="739"/>
      <c r="BW147" s="734"/>
      <c r="BX147" s="734"/>
      <c r="BY147" s="734"/>
      <c r="BZ147" s="59"/>
      <c r="CB147" s="72"/>
      <c r="CC147" s="72"/>
      <c r="CD147" s="72"/>
      <c r="CE147" s="72"/>
      <c r="CF147" s="72"/>
      <c r="CG147" s="72"/>
      <c r="CH147" s="72"/>
    </row>
    <row r="148" spans="2:86">
      <c r="B148" s="53"/>
      <c r="C148" s="14"/>
      <c r="D148" s="846" t="s">
        <v>161</v>
      </c>
      <c r="E148" s="846"/>
      <c r="F148" s="846"/>
      <c r="G148" s="846"/>
      <c r="H148" s="846"/>
      <c r="I148" s="846"/>
      <c r="J148" s="846"/>
      <c r="K148" s="846"/>
      <c r="L148" s="846"/>
      <c r="M148" s="846"/>
      <c r="N148" s="846"/>
      <c r="O148" s="846"/>
      <c r="P148" s="846"/>
      <c r="Q148" s="846"/>
      <c r="R148" s="846"/>
      <c r="S148" s="846"/>
      <c r="T148" s="846"/>
      <c r="U148" s="846"/>
      <c r="V148" s="846"/>
      <c r="W148" s="846"/>
      <c r="X148" s="846"/>
      <c r="Y148" s="847"/>
      <c r="Z148" s="848"/>
      <c r="AA148" s="848"/>
      <c r="AB148" s="848"/>
      <c r="AC148" s="848"/>
      <c r="AD148" s="848"/>
      <c r="AE148" s="848"/>
      <c r="AF148" s="848"/>
      <c r="AG148" s="848"/>
      <c r="AH148" s="848"/>
      <c r="AI148" s="848"/>
      <c r="AJ148" s="86" t="s">
        <v>124</v>
      </c>
      <c r="AK148" s="86"/>
      <c r="AL148" s="86"/>
      <c r="AM148" s="87"/>
      <c r="AP148" s="835" t="s">
        <v>162</v>
      </c>
      <c r="AQ148" s="836"/>
      <c r="AR148" s="836"/>
      <c r="AS148" s="836"/>
      <c r="AT148" s="836"/>
      <c r="AU148" s="836"/>
      <c r="AV148" s="836"/>
      <c r="AW148" s="836"/>
      <c r="AX148" s="836"/>
      <c r="AY148" s="836"/>
      <c r="AZ148" s="836"/>
      <c r="BA148" s="836"/>
      <c r="BB148" s="836"/>
      <c r="BC148" s="836"/>
      <c r="BD148" s="836"/>
      <c r="BE148" s="836"/>
      <c r="BF148" s="836"/>
      <c r="BG148" s="836"/>
      <c r="BH148" s="836"/>
      <c r="BI148" s="836"/>
      <c r="BJ148" s="836"/>
      <c r="BK148" s="836"/>
      <c r="BL148" s="836"/>
      <c r="BM148" s="873" t="str">
        <f>IF(OR(Y145="",BM146=""),"",ROUNDDOWN(BM146/Y145*100,2))</f>
        <v/>
      </c>
      <c r="BN148" s="873"/>
      <c r="BO148" s="873"/>
      <c r="BP148" s="873"/>
      <c r="BQ148" s="873"/>
      <c r="BR148" s="873"/>
      <c r="BS148" s="873"/>
      <c r="BT148" s="873"/>
      <c r="BU148" s="849"/>
      <c r="BV148" s="738" t="s">
        <v>160</v>
      </c>
      <c r="BW148" s="738"/>
      <c r="BX148" s="738"/>
      <c r="BY148" s="739"/>
      <c r="BZ148" s="95"/>
      <c r="CB148" s="72"/>
      <c r="CC148" s="72"/>
      <c r="CD148" s="72"/>
      <c r="CE148" s="72"/>
      <c r="CF148" s="72"/>
      <c r="CG148" s="72"/>
      <c r="CH148" s="72"/>
    </row>
    <row r="149" spans="2:86" ht="17.25" customHeight="1">
      <c r="B149" s="96"/>
      <c r="C149" s="97"/>
      <c r="D149" s="846" t="s">
        <v>163</v>
      </c>
      <c r="E149" s="846"/>
      <c r="F149" s="846"/>
      <c r="G149" s="846"/>
      <c r="H149" s="846"/>
      <c r="I149" s="846"/>
      <c r="J149" s="846"/>
      <c r="K149" s="846"/>
      <c r="L149" s="846"/>
      <c r="M149" s="846"/>
      <c r="N149" s="846"/>
      <c r="O149" s="846"/>
      <c r="P149" s="846"/>
      <c r="Q149" s="846"/>
      <c r="R149" s="846"/>
      <c r="S149" s="846"/>
      <c r="T149" s="846"/>
      <c r="U149" s="846"/>
      <c r="V149" s="846"/>
      <c r="W149" s="846"/>
      <c r="X149" s="846"/>
      <c r="Y149" s="847"/>
      <c r="Z149" s="848"/>
      <c r="AA149" s="848"/>
      <c r="AB149" s="848"/>
      <c r="AC149" s="848"/>
      <c r="AD149" s="848"/>
      <c r="AE149" s="848"/>
      <c r="AF149" s="848"/>
      <c r="AG149" s="848"/>
      <c r="AH149" s="848"/>
      <c r="AI149" s="848"/>
      <c r="AJ149" s="86" t="s">
        <v>124</v>
      </c>
      <c r="AK149" s="86"/>
      <c r="AL149" s="86"/>
      <c r="AM149" s="87"/>
      <c r="AN149" s="97"/>
      <c r="AO149" s="97"/>
      <c r="AP149" s="97"/>
      <c r="AQ149" s="97"/>
      <c r="AR149" s="97"/>
      <c r="AS149" s="97"/>
      <c r="AT149" s="97"/>
      <c r="AU149" s="97"/>
      <c r="AV149" s="97"/>
      <c r="AW149" s="97"/>
      <c r="AX149" s="97"/>
      <c r="AY149" s="97"/>
      <c r="AZ149" s="97"/>
      <c r="BA149" s="97"/>
      <c r="BB149" s="97"/>
      <c r="BC149" s="97"/>
      <c r="BD149" s="97"/>
      <c r="BE149" s="97"/>
      <c r="BF149" s="97"/>
      <c r="BG149" s="97"/>
      <c r="BH149" s="97"/>
      <c r="BI149" s="97"/>
      <c r="BJ149" s="97"/>
      <c r="BK149" s="97"/>
      <c r="BL149" s="97"/>
      <c r="BM149" s="97"/>
      <c r="BN149" s="97"/>
      <c r="BO149" s="97"/>
      <c r="BP149" s="97"/>
      <c r="BQ149" s="97"/>
      <c r="BR149" s="97"/>
      <c r="BS149" s="97"/>
      <c r="BT149" s="97"/>
      <c r="BU149" s="97"/>
      <c r="BV149" s="97"/>
      <c r="BW149" s="97"/>
      <c r="BX149" s="97"/>
      <c r="BY149" s="97"/>
      <c r="BZ149" s="57"/>
      <c r="CB149" s="72"/>
      <c r="CC149" s="72"/>
      <c r="CD149" s="72"/>
      <c r="CE149" s="72"/>
      <c r="CF149" s="72"/>
      <c r="CG149" s="72"/>
      <c r="CH149" s="72"/>
    </row>
    <row r="150" spans="2:86" ht="17.25" customHeight="1">
      <c r="B150" s="96"/>
      <c r="C150" s="97"/>
      <c r="D150" s="846" t="s">
        <v>164</v>
      </c>
      <c r="E150" s="846"/>
      <c r="F150" s="846"/>
      <c r="G150" s="846"/>
      <c r="H150" s="846"/>
      <c r="I150" s="846"/>
      <c r="J150" s="846"/>
      <c r="K150" s="846"/>
      <c r="L150" s="846"/>
      <c r="M150" s="846"/>
      <c r="N150" s="846"/>
      <c r="O150" s="846"/>
      <c r="P150" s="846"/>
      <c r="Q150" s="846"/>
      <c r="R150" s="846"/>
      <c r="S150" s="846"/>
      <c r="T150" s="846"/>
      <c r="U150" s="846"/>
      <c r="V150" s="846"/>
      <c r="W150" s="846"/>
      <c r="X150" s="846"/>
      <c r="Y150" s="849" t="str">
        <f>IF(OR(Y146="",Y149=""),"",ROUNDDOWN(Y146/Y149*100,2))</f>
        <v/>
      </c>
      <c r="Z150" s="850"/>
      <c r="AA150" s="850"/>
      <c r="AB150" s="850"/>
      <c r="AC150" s="850"/>
      <c r="AD150" s="850"/>
      <c r="AE150" s="850"/>
      <c r="AF150" s="850"/>
      <c r="AG150" s="850"/>
      <c r="AH150" s="850"/>
      <c r="AI150" s="850"/>
      <c r="AJ150" s="86" t="s">
        <v>160</v>
      </c>
      <c r="AK150" s="86"/>
      <c r="AL150" s="86"/>
      <c r="AM150" s="87"/>
      <c r="AN150" s="97"/>
      <c r="AO150" s="98"/>
      <c r="AP150" s="99"/>
      <c r="AQ150" s="99"/>
      <c r="AR150" s="99"/>
      <c r="AS150" s="99"/>
      <c r="AT150" s="99"/>
      <c r="AU150" s="99"/>
      <c r="AV150" s="99"/>
      <c r="AW150" s="99"/>
      <c r="AX150" s="99"/>
      <c r="AY150" s="99"/>
      <c r="AZ150" s="99"/>
      <c r="BA150" s="99"/>
      <c r="BB150" s="99"/>
      <c r="BC150" s="99"/>
      <c r="BD150" s="99"/>
      <c r="BE150" s="99"/>
      <c r="BF150" s="99"/>
      <c r="BG150" s="99"/>
      <c r="BH150" s="99"/>
      <c r="BI150" s="99"/>
      <c r="BJ150" s="99"/>
      <c r="BK150" s="99"/>
      <c r="BL150" s="99"/>
      <c r="BM150" s="99"/>
      <c r="BN150" s="99"/>
      <c r="BO150" s="99"/>
      <c r="BP150" s="97"/>
      <c r="BQ150" s="97"/>
      <c r="BR150" s="97"/>
      <c r="BS150" s="97"/>
      <c r="BT150" s="97"/>
      <c r="BU150" s="97"/>
      <c r="BV150" s="97"/>
      <c r="BW150" s="97"/>
      <c r="BX150" s="97"/>
      <c r="BY150" s="97"/>
      <c r="BZ150" s="57"/>
      <c r="CB150" s="72"/>
      <c r="CC150" s="72"/>
      <c r="CD150" s="72"/>
      <c r="CE150" s="72"/>
      <c r="CF150" s="72"/>
      <c r="CG150" s="72"/>
      <c r="CH150" s="72"/>
    </row>
    <row r="151" spans="2:86" ht="17.25" customHeight="1">
      <c r="B151" s="96"/>
      <c r="C151" s="97"/>
      <c r="D151" s="604"/>
      <c r="E151" s="603" t="s">
        <v>443</v>
      </c>
      <c r="F151" s="604"/>
      <c r="G151" s="604"/>
      <c r="H151" s="604"/>
      <c r="I151" s="604"/>
      <c r="J151" s="604"/>
      <c r="K151" s="604"/>
      <c r="L151" s="604"/>
      <c r="M151" s="604"/>
      <c r="N151" s="604"/>
      <c r="O151" s="604"/>
      <c r="P151" s="604"/>
      <c r="Q151" s="604"/>
      <c r="R151" s="604"/>
      <c r="S151" s="604"/>
      <c r="T151" s="604"/>
      <c r="U151" s="604"/>
      <c r="V151" s="604"/>
      <c r="W151" s="604"/>
      <c r="X151" s="604"/>
      <c r="Y151" s="605"/>
      <c r="Z151" s="605"/>
      <c r="AA151" s="605"/>
      <c r="AB151" s="605"/>
      <c r="AC151" s="605"/>
      <c r="AD151" s="605"/>
      <c r="AE151" s="605"/>
      <c r="AF151" s="605"/>
      <c r="AG151" s="605"/>
      <c r="AH151" s="605"/>
      <c r="AI151" s="605"/>
      <c r="AJ151" s="14"/>
      <c r="AK151" s="14"/>
      <c r="AL151" s="14"/>
      <c r="AM151" s="14"/>
      <c r="AN151" s="97"/>
      <c r="AO151" s="98"/>
      <c r="AP151" s="99"/>
      <c r="AQ151" s="99"/>
      <c r="AR151" s="99"/>
      <c r="AS151" s="99"/>
      <c r="AT151" s="99"/>
      <c r="AU151" s="99"/>
      <c r="AV151" s="99"/>
      <c r="AW151" s="99"/>
      <c r="AX151" s="99"/>
      <c r="AY151" s="99"/>
      <c r="AZ151" s="99"/>
      <c r="BA151" s="99"/>
      <c r="BB151" s="99"/>
      <c r="BC151" s="99"/>
      <c r="BD151" s="99"/>
      <c r="BE151" s="99"/>
      <c r="BF151" s="99"/>
      <c r="BG151" s="99"/>
      <c r="BH151" s="99"/>
      <c r="BI151" s="99"/>
      <c r="BJ151" s="99"/>
      <c r="BK151" s="99"/>
      <c r="BL151" s="99"/>
      <c r="BM151" s="99"/>
      <c r="BN151" s="99"/>
      <c r="BO151" s="99"/>
      <c r="BP151" s="97"/>
      <c r="BQ151" s="97"/>
      <c r="BR151" s="97"/>
      <c r="BS151" s="97"/>
      <c r="BT151" s="97"/>
      <c r="BU151" s="97"/>
      <c r="BV151" s="97"/>
      <c r="BW151" s="97"/>
      <c r="BX151" s="97"/>
      <c r="BY151" s="97"/>
      <c r="BZ151" s="57"/>
      <c r="CB151" s="72"/>
      <c r="CC151" s="72"/>
      <c r="CD151" s="72"/>
      <c r="CE151" s="72"/>
      <c r="CF151" s="72"/>
      <c r="CG151" s="72"/>
      <c r="CH151" s="72"/>
    </row>
    <row r="152" spans="2:86" ht="17.25" customHeight="1">
      <c r="B152" s="96"/>
      <c r="C152" s="97"/>
      <c r="D152" s="872"/>
      <c r="E152" s="872"/>
      <c r="F152" s="872"/>
      <c r="G152" s="872"/>
      <c r="H152" s="872"/>
      <c r="I152" s="872"/>
      <c r="J152" s="872"/>
      <c r="K152" s="872"/>
      <c r="L152" s="872"/>
      <c r="M152" s="872"/>
      <c r="N152" s="872"/>
      <c r="O152" s="872"/>
      <c r="P152" s="872"/>
      <c r="Q152" s="872"/>
      <c r="R152" s="872"/>
      <c r="S152" s="872"/>
      <c r="T152" s="872"/>
      <c r="U152" s="872"/>
      <c r="V152" s="872"/>
      <c r="W152" s="872"/>
      <c r="X152" s="872"/>
      <c r="Y152" s="872"/>
      <c r="Z152" s="872"/>
      <c r="AA152" s="872"/>
      <c r="AB152" s="872"/>
      <c r="AC152" s="872"/>
      <c r="AD152" s="872"/>
      <c r="AE152" s="872"/>
      <c r="AF152" s="872"/>
      <c r="AG152" s="872"/>
      <c r="AH152" s="872"/>
      <c r="AI152" s="872"/>
      <c r="AJ152" s="872"/>
      <c r="AK152" s="872"/>
      <c r="AL152" s="872"/>
      <c r="AM152" s="872"/>
      <c r="AN152" s="872"/>
      <c r="AO152" s="872"/>
      <c r="AP152" s="872"/>
      <c r="AQ152" s="872"/>
      <c r="AR152" s="872"/>
      <c r="AS152" s="872"/>
      <c r="AT152" s="872"/>
      <c r="AU152" s="872"/>
      <c r="AV152" s="872"/>
      <c r="AW152" s="872"/>
      <c r="AX152" s="872"/>
      <c r="AY152" s="872"/>
      <c r="AZ152" s="872"/>
      <c r="BA152" s="872"/>
      <c r="BB152" s="872"/>
      <c r="BC152" s="872"/>
      <c r="BD152" s="872"/>
      <c r="BE152" s="872"/>
      <c r="BF152" s="872"/>
      <c r="BG152" s="872"/>
      <c r="BH152" s="872"/>
      <c r="BI152" s="872"/>
      <c r="BJ152" s="872"/>
      <c r="BK152" s="872"/>
      <c r="BL152" s="872"/>
      <c r="BM152" s="872"/>
      <c r="BN152" s="872"/>
      <c r="BO152" s="872"/>
      <c r="BP152" s="872"/>
      <c r="BQ152" s="872"/>
      <c r="BR152" s="872"/>
      <c r="BS152" s="872"/>
      <c r="BT152" s="872"/>
      <c r="BU152" s="872"/>
      <c r="BV152" s="872"/>
      <c r="BW152" s="872"/>
      <c r="BX152" s="872"/>
      <c r="BY152" s="872"/>
      <c r="BZ152" s="57"/>
      <c r="CB152" s="72"/>
      <c r="CC152" s="72"/>
      <c r="CD152" s="72"/>
      <c r="CE152" s="72"/>
      <c r="CF152" s="72"/>
      <c r="CG152" s="72"/>
      <c r="CH152" s="72"/>
    </row>
    <row r="153" spans="2:86" ht="17.25" customHeight="1">
      <c r="B153" s="96"/>
      <c r="C153" s="97"/>
      <c r="D153" s="872"/>
      <c r="E153" s="872"/>
      <c r="F153" s="872"/>
      <c r="G153" s="872"/>
      <c r="H153" s="872"/>
      <c r="I153" s="872"/>
      <c r="J153" s="872"/>
      <c r="K153" s="872"/>
      <c r="L153" s="872"/>
      <c r="M153" s="872"/>
      <c r="N153" s="872"/>
      <c r="O153" s="872"/>
      <c r="P153" s="872"/>
      <c r="Q153" s="872"/>
      <c r="R153" s="872"/>
      <c r="S153" s="872"/>
      <c r="T153" s="872"/>
      <c r="U153" s="872"/>
      <c r="V153" s="872"/>
      <c r="W153" s="872"/>
      <c r="X153" s="872"/>
      <c r="Y153" s="872"/>
      <c r="Z153" s="872"/>
      <c r="AA153" s="872"/>
      <c r="AB153" s="872"/>
      <c r="AC153" s="872"/>
      <c r="AD153" s="872"/>
      <c r="AE153" s="872"/>
      <c r="AF153" s="872"/>
      <c r="AG153" s="872"/>
      <c r="AH153" s="872"/>
      <c r="AI153" s="872"/>
      <c r="AJ153" s="872"/>
      <c r="AK153" s="872"/>
      <c r="AL153" s="872"/>
      <c r="AM153" s="872"/>
      <c r="AN153" s="872"/>
      <c r="AO153" s="872"/>
      <c r="AP153" s="872"/>
      <c r="AQ153" s="872"/>
      <c r="AR153" s="872"/>
      <c r="AS153" s="872"/>
      <c r="AT153" s="872"/>
      <c r="AU153" s="872"/>
      <c r="AV153" s="872"/>
      <c r="AW153" s="872"/>
      <c r="AX153" s="872"/>
      <c r="AY153" s="872"/>
      <c r="AZ153" s="872"/>
      <c r="BA153" s="872"/>
      <c r="BB153" s="872"/>
      <c r="BC153" s="872"/>
      <c r="BD153" s="872"/>
      <c r="BE153" s="872"/>
      <c r="BF153" s="872"/>
      <c r="BG153" s="872"/>
      <c r="BH153" s="872"/>
      <c r="BI153" s="872"/>
      <c r="BJ153" s="872"/>
      <c r="BK153" s="872"/>
      <c r="BL153" s="872"/>
      <c r="BM153" s="872"/>
      <c r="BN153" s="872"/>
      <c r="BO153" s="872"/>
      <c r="BP153" s="872"/>
      <c r="BQ153" s="872"/>
      <c r="BR153" s="872"/>
      <c r="BS153" s="872"/>
      <c r="BT153" s="872"/>
      <c r="BU153" s="872"/>
      <c r="BV153" s="872"/>
      <c r="BW153" s="872"/>
      <c r="BX153" s="872"/>
      <c r="BY153" s="872"/>
      <c r="BZ153" s="57"/>
      <c r="CB153" s="72"/>
      <c r="CC153" s="72"/>
      <c r="CD153" s="72"/>
      <c r="CE153" s="72"/>
      <c r="CF153" s="72"/>
      <c r="CG153" s="72"/>
      <c r="CH153" s="72"/>
    </row>
    <row r="154" spans="2:86" ht="17.25" customHeight="1">
      <c r="B154" s="96"/>
      <c r="C154" s="97"/>
      <c r="D154" s="872"/>
      <c r="E154" s="872"/>
      <c r="F154" s="872"/>
      <c r="G154" s="872"/>
      <c r="H154" s="872"/>
      <c r="I154" s="872"/>
      <c r="J154" s="872"/>
      <c r="K154" s="872"/>
      <c r="L154" s="872"/>
      <c r="M154" s="872"/>
      <c r="N154" s="872"/>
      <c r="O154" s="872"/>
      <c r="P154" s="872"/>
      <c r="Q154" s="872"/>
      <c r="R154" s="872"/>
      <c r="S154" s="872"/>
      <c r="T154" s="872"/>
      <c r="U154" s="872"/>
      <c r="V154" s="872"/>
      <c r="W154" s="872"/>
      <c r="X154" s="872"/>
      <c r="Y154" s="872"/>
      <c r="Z154" s="872"/>
      <c r="AA154" s="872"/>
      <c r="AB154" s="872"/>
      <c r="AC154" s="872"/>
      <c r="AD154" s="872"/>
      <c r="AE154" s="872"/>
      <c r="AF154" s="872"/>
      <c r="AG154" s="872"/>
      <c r="AH154" s="872"/>
      <c r="AI154" s="872"/>
      <c r="AJ154" s="872"/>
      <c r="AK154" s="872"/>
      <c r="AL154" s="872"/>
      <c r="AM154" s="872"/>
      <c r="AN154" s="872"/>
      <c r="AO154" s="872"/>
      <c r="AP154" s="872"/>
      <c r="AQ154" s="872"/>
      <c r="AR154" s="872"/>
      <c r="AS154" s="872"/>
      <c r="AT154" s="872"/>
      <c r="AU154" s="872"/>
      <c r="AV154" s="872"/>
      <c r="AW154" s="872"/>
      <c r="AX154" s="872"/>
      <c r="AY154" s="872"/>
      <c r="AZ154" s="872"/>
      <c r="BA154" s="872"/>
      <c r="BB154" s="872"/>
      <c r="BC154" s="872"/>
      <c r="BD154" s="872"/>
      <c r="BE154" s="872"/>
      <c r="BF154" s="872"/>
      <c r="BG154" s="872"/>
      <c r="BH154" s="872"/>
      <c r="BI154" s="872"/>
      <c r="BJ154" s="872"/>
      <c r="BK154" s="872"/>
      <c r="BL154" s="872"/>
      <c r="BM154" s="872"/>
      <c r="BN154" s="872"/>
      <c r="BO154" s="872"/>
      <c r="BP154" s="872"/>
      <c r="BQ154" s="872"/>
      <c r="BR154" s="872"/>
      <c r="BS154" s="872"/>
      <c r="BT154" s="872"/>
      <c r="BU154" s="872"/>
      <c r="BV154" s="872"/>
      <c r="BW154" s="872"/>
      <c r="BX154" s="872"/>
      <c r="BY154" s="872"/>
      <c r="BZ154" s="57"/>
      <c r="CB154" s="72"/>
      <c r="CC154" s="72"/>
      <c r="CD154" s="72"/>
      <c r="CE154" s="72"/>
      <c r="CF154" s="72"/>
      <c r="CG154" s="72"/>
      <c r="CH154" s="72"/>
    </row>
    <row r="155" spans="2:86" ht="17.25" customHeight="1">
      <c r="B155" s="96"/>
      <c r="C155" s="97"/>
      <c r="D155" s="872"/>
      <c r="E155" s="872"/>
      <c r="F155" s="872"/>
      <c r="G155" s="872"/>
      <c r="H155" s="872"/>
      <c r="I155" s="872"/>
      <c r="J155" s="872"/>
      <c r="K155" s="872"/>
      <c r="L155" s="872"/>
      <c r="M155" s="872"/>
      <c r="N155" s="872"/>
      <c r="O155" s="872"/>
      <c r="P155" s="872"/>
      <c r="Q155" s="872"/>
      <c r="R155" s="872"/>
      <c r="S155" s="872"/>
      <c r="T155" s="872"/>
      <c r="U155" s="872"/>
      <c r="V155" s="872"/>
      <c r="W155" s="872"/>
      <c r="X155" s="872"/>
      <c r="Y155" s="872"/>
      <c r="Z155" s="872"/>
      <c r="AA155" s="872"/>
      <c r="AB155" s="872"/>
      <c r="AC155" s="872"/>
      <c r="AD155" s="872"/>
      <c r="AE155" s="872"/>
      <c r="AF155" s="872"/>
      <c r="AG155" s="872"/>
      <c r="AH155" s="872"/>
      <c r="AI155" s="872"/>
      <c r="AJ155" s="872"/>
      <c r="AK155" s="872"/>
      <c r="AL155" s="872"/>
      <c r="AM155" s="872"/>
      <c r="AN155" s="872"/>
      <c r="AO155" s="872"/>
      <c r="AP155" s="872"/>
      <c r="AQ155" s="872"/>
      <c r="AR155" s="872"/>
      <c r="AS155" s="872"/>
      <c r="AT155" s="872"/>
      <c r="AU155" s="872"/>
      <c r="AV155" s="872"/>
      <c r="AW155" s="872"/>
      <c r="AX155" s="872"/>
      <c r="AY155" s="872"/>
      <c r="AZ155" s="872"/>
      <c r="BA155" s="872"/>
      <c r="BB155" s="872"/>
      <c r="BC155" s="872"/>
      <c r="BD155" s="872"/>
      <c r="BE155" s="872"/>
      <c r="BF155" s="872"/>
      <c r="BG155" s="872"/>
      <c r="BH155" s="872"/>
      <c r="BI155" s="872"/>
      <c r="BJ155" s="872"/>
      <c r="BK155" s="872"/>
      <c r="BL155" s="872"/>
      <c r="BM155" s="872"/>
      <c r="BN155" s="872"/>
      <c r="BO155" s="872"/>
      <c r="BP155" s="872"/>
      <c r="BQ155" s="872"/>
      <c r="BR155" s="872"/>
      <c r="BS155" s="872"/>
      <c r="BT155" s="872"/>
      <c r="BU155" s="872"/>
      <c r="BV155" s="872"/>
      <c r="BW155" s="872"/>
      <c r="BX155" s="872"/>
      <c r="BY155" s="872"/>
      <c r="BZ155" s="57"/>
      <c r="CB155" s="72"/>
      <c r="CC155" s="72"/>
      <c r="CD155" s="72"/>
      <c r="CE155" s="72"/>
      <c r="CF155" s="72"/>
      <c r="CG155" s="72"/>
      <c r="CH155" s="72"/>
    </row>
    <row r="156" spans="2:86" ht="9" customHeight="1" thickBot="1">
      <c r="B156" s="60"/>
      <c r="C156" s="61"/>
      <c r="D156" s="61"/>
      <c r="E156" s="61"/>
      <c r="F156" s="61"/>
      <c r="G156" s="61"/>
      <c r="H156" s="61"/>
      <c r="I156" s="61"/>
      <c r="J156" s="61"/>
      <c r="K156" s="61"/>
      <c r="L156" s="61"/>
      <c r="M156" s="61"/>
      <c r="N156" s="61"/>
      <c r="O156" s="61"/>
      <c r="P156" s="61"/>
      <c r="Q156" s="61"/>
      <c r="R156" s="61"/>
      <c r="S156" s="61"/>
      <c r="T156" s="61"/>
      <c r="U156" s="61"/>
      <c r="V156" s="61"/>
      <c r="W156" s="61"/>
      <c r="X156" s="61"/>
      <c r="Y156" s="61"/>
      <c r="Z156" s="61"/>
      <c r="AA156" s="61"/>
      <c r="AB156" s="61"/>
      <c r="AC156" s="61"/>
      <c r="AD156" s="61"/>
      <c r="AE156" s="61"/>
      <c r="AF156" s="61"/>
      <c r="AG156" s="61"/>
      <c r="AH156" s="61"/>
      <c r="AI156" s="61"/>
      <c r="AJ156" s="61"/>
      <c r="AK156" s="61"/>
      <c r="AL156" s="61"/>
      <c r="AM156" s="61"/>
      <c r="AN156" s="61"/>
      <c r="AO156" s="61"/>
      <c r="AP156" s="61"/>
      <c r="AQ156" s="61"/>
      <c r="AR156" s="61"/>
      <c r="AS156" s="61"/>
      <c r="AT156" s="61"/>
      <c r="AU156" s="61"/>
      <c r="AV156" s="61"/>
      <c r="AW156" s="61"/>
      <c r="AX156" s="61"/>
      <c r="AY156" s="61"/>
      <c r="AZ156" s="61"/>
      <c r="BA156" s="61"/>
      <c r="BB156" s="61"/>
      <c r="BC156" s="61"/>
      <c r="BD156" s="61"/>
      <c r="BE156" s="61"/>
      <c r="BF156" s="61"/>
      <c r="BG156" s="61"/>
      <c r="BH156" s="61"/>
      <c r="BI156" s="61"/>
      <c r="BJ156" s="61"/>
      <c r="BK156" s="61"/>
      <c r="BL156" s="61"/>
      <c r="BM156" s="61"/>
      <c r="BN156" s="61"/>
      <c r="BO156" s="61"/>
      <c r="BP156" s="61"/>
      <c r="BQ156" s="61"/>
      <c r="BR156" s="61"/>
      <c r="BS156" s="61"/>
      <c r="BT156" s="61"/>
      <c r="BU156" s="61"/>
      <c r="BV156" s="61"/>
      <c r="BW156" s="61"/>
      <c r="BX156" s="61"/>
      <c r="BY156" s="61"/>
      <c r="BZ156" s="62"/>
      <c r="CB156" s="72"/>
      <c r="CC156" s="72"/>
      <c r="CD156" s="72"/>
      <c r="CE156" s="72"/>
      <c r="CF156" s="72"/>
      <c r="CG156" s="72"/>
      <c r="CH156" s="72"/>
    </row>
    <row r="157" spans="2:86">
      <c r="B157" s="55"/>
      <c r="C157" s="70" t="s">
        <v>165</v>
      </c>
      <c r="D157" s="70"/>
      <c r="E157" s="70"/>
      <c r="F157" s="70"/>
      <c r="G157" s="70"/>
      <c r="H157" s="70"/>
      <c r="I157" s="70"/>
      <c r="J157" s="70"/>
      <c r="K157" s="70"/>
      <c r="L157" s="70"/>
      <c r="M157" s="70"/>
      <c r="N157" s="70"/>
      <c r="O157" s="70"/>
      <c r="P157" s="70"/>
      <c r="Q157" s="70"/>
      <c r="R157" s="70"/>
      <c r="S157" s="70"/>
      <c r="T157" s="70"/>
      <c r="U157" s="70"/>
      <c r="V157" s="70"/>
      <c r="W157" s="70"/>
      <c r="X157" s="70"/>
      <c r="Y157" s="70"/>
      <c r="Z157" s="70"/>
      <c r="AA157" s="70"/>
      <c r="AB157" s="70"/>
      <c r="AC157" s="70"/>
      <c r="AD157" s="70"/>
      <c r="AE157" s="70"/>
      <c r="AF157" s="70"/>
      <c r="AG157" s="70"/>
      <c r="AH157" s="70"/>
      <c r="AI157" s="70"/>
      <c r="AJ157" s="70"/>
      <c r="AK157" s="70"/>
      <c r="AL157" s="70"/>
      <c r="AM157" s="70"/>
      <c r="AN157" s="70"/>
      <c r="AO157" s="70"/>
      <c r="AP157" s="70"/>
      <c r="AQ157" s="70"/>
      <c r="AR157" s="70"/>
      <c r="AS157" s="70"/>
      <c r="AT157" s="70"/>
      <c r="AU157" s="70"/>
      <c r="AV157" s="70"/>
      <c r="AW157" s="70"/>
      <c r="AX157" s="70"/>
      <c r="AY157" s="70"/>
      <c r="AZ157" s="70"/>
      <c r="BA157" s="70"/>
      <c r="BB157" s="70"/>
      <c r="BC157" s="70"/>
      <c r="BD157" s="70"/>
      <c r="BE157" s="70"/>
      <c r="BF157" s="70"/>
      <c r="BG157" s="70"/>
      <c r="BH157" s="70"/>
      <c r="BI157" s="70"/>
      <c r="BJ157" s="70"/>
      <c r="BK157" s="70"/>
      <c r="BL157" s="70"/>
      <c r="BM157" s="70"/>
      <c r="BN157" s="70"/>
      <c r="BO157" s="70"/>
      <c r="BP157" s="70"/>
      <c r="BQ157" s="70"/>
      <c r="BR157" s="70"/>
      <c r="BS157" s="70"/>
      <c r="BT157" s="70"/>
      <c r="BU157" s="70"/>
      <c r="BV157" s="70"/>
      <c r="BW157" s="70"/>
      <c r="BX157" s="70"/>
      <c r="BY157" s="70"/>
      <c r="BZ157" s="71"/>
    </row>
    <row r="158" spans="2:86" ht="16.5" customHeight="1">
      <c r="B158" s="53"/>
      <c r="C158" s="14"/>
      <c r="D158" s="851" t="s">
        <v>166</v>
      </c>
      <c r="E158" s="852"/>
      <c r="F158" s="852"/>
      <c r="G158" s="852"/>
      <c r="H158" s="852"/>
      <c r="I158" s="852"/>
      <c r="J158" s="852"/>
      <c r="K158" s="852"/>
      <c r="L158" s="852"/>
      <c r="M158" s="852"/>
      <c r="N158" s="852"/>
      <c r="O158" s="852"/>
      <c r="P158" s="852"/>
      <c r="Q158" s="852"/>
      <c r="R158" s="852"/>
      <c r="S158" s="852"/>
      <c r="T158" s="853"/>
      <c r="U158" s="854"/>
      <c r="V158" s="855"/>
      <c r="W158" s="855"/>
      <c r="X158" s="855"/>
      <c r="Y158" s="855"/>
      <c r="Z158" s="855"/>
      <c r="AA158" s="855"/>
      <c r="AB158" s="855"/>
      <c r="AC158" s="855"/>
      <c r="AD158" s="855"/>
      <c r="AE158" s="855"/>
      <c r="AF158" s="738" t="s">
        <v>167</v>
      </c>
      <c r="AG158" s="738"/>
      <c r="AH158" s="738"/>
      <c r="AI158" s="738"/>
      <c r="AJ158" s="738"/>
      <c r="AK158" s="738"/>
      <c r="AL158" s="738"/>
      <c r="AM158" s="739"/>
      <c r="AN158" s="856" t="s">
        <v>168</v>
      </c>
      <c r="AO158" s="857"/>
      <c r="AP158" s="857"/>
      <c r="AQ158" s="857"/>
      <c r="AR158" s="857"/>
      <c r="AS158" s="857"/>
      <c r="AT158" s="857"/>
      <c r="AU158" s="857"/>
      <c r="AV158" s="857"/>
      <c r="AW158" s="857"/>
      <c r="AX158" s="857"/>
      <c r="AY158" s="857"/>
      <c r="AZ158" s="857"/>
      <c r="BA158" s="857"/>
      <c r="BB158" s="857"/>
      <c r="BC158" s="857"/>
      <c r="BD158" s="857"/>
      <c r="BE158" s="857"/>
      <c r="BF158" s="857"/>
      <c r="BG158" s="857"/>
      <c r="BH158" s="857"/>
      <c r="BI158" s="857"/>
      <c r="BJ158" s="857"/>
      <c r="BK158" s="857"/>
      <c r="BL158" s="857"/>
      <c r="BM158" s="857"/>
      <c r="BN158" s="857"/>
      <c r="BO158" s="857"/>
      <c r="BP158" s="857"/>
      <c r="BQ158" s="857"/>
      <c r="BR158" s="857"/>
      <c r="BS158" s="857"/>
      <c r="BT158" s="857"/>
      <c r="BU158" s="857"/>
      <c r="BV158" s="857"/>
      <c r="BW158" s="857"/>
      <c r="BX158" s="857"/>
      <c r="BY158" s="857"/>
      <c r="BZ158" s="858"/>
    </row>
    <row r="159" spans="2:86" ht="16.5" customHeight="1">
      <c r="B159" s="53"/>
      <c r="C159" s="14"/>
      <c r="D159" s="859" t="s">
        <v>169</v>
      </c>
      <c r="E159" s="860"/>
      <c r="F159" s="860"/>
      <c r="G159" s="860"/>
      <c r="H159" s="860"/>
      <c r="I159" s="860"/>
      <c r="J159" s="860"/>
      <c r="K159" s="860"/>
      <c r="L159" s="860"/>
      <c r="M159" s="860"/>
      <c r="N159" s="860"/>
      <c r="O159" s="860"/>
      <c r="P159" s="860"/>
      <c r="Q159" s="860"/>
      <c r="R159" s="860"/>
      <c r="S159" s="860"/>
      <c r="T159" s="861"/>
      <c r="U159" s="862"/>
      <c r="V159" s="863"/>
      <c r="W159" s="863"/>
      <c r="X159" s="863"/>
      <c r="Y159" s="863"/>
      <c r="Z159" s="863"/>
      <c r="AA159" s="863"/>
      <c r="AB159" s="863"/>
      <c r="AC159" s="863"/>
      <c r="AD159" s="863"/>
      <c r="AE159" s="863"/>
      <c r="AF159" s="738" t="s">
        <v>167</v>
      </c>
      <c r="AG159" s="738"/>
      <c r="AH159" s="738"/>
      <c r="AI159" s="738"/>
      <c r="AJ159" s="738"/>
      <c r="AK159" s="738"/>
      <c r="AL159" s="738"/>
      <c r="AM159" s="739"/>
      <c r="AN159" s="864" t="s">
        <v>465</v>
      </c>
      <c r="AO159" s="865"/>
      <c r="AP159" s="865"/>
      <c r="AQ159" s="865"/>
      <c r="AR159" s="865"/>
      <c r="AS159" s="865"/>
      <c r="AT159" s="865"/>
      <c r="AU159" s="865"/>
      <c r="AV159" s="865"/>
      <c r="AW159" s="865"/>
      <c r="AX159" s="865"/>
      <c r="AY159" s="865"/>
      <c r="AZ159" s="865"/>
      <c r="BA159" s="865"/>
      <c r="BB159" s="865"/>
      <c r="BC159" s="865"/>
      <c r="BD159" s="865"/>
      <c r="BE159" s="865"/>
      <c r="BF159" s="865"/>
      <c r="BG159" s="865"/>
      <c r="BH159" s="865"/>
      <c r="BI159" s="865"/>
      <c r="BJ159" s="865"/>
      <c r="BK159" s="865"/>
      <c r="BL159" s="865"/>
      <c r="BM159" s="865"/>
      <c r="BN159" s="865"/>
      <c r="BO159" s="865"/>
      <c r="BP159" s="865"/>
      <c r="BQ159" s="865"/>
      <c r="BR159" s="865"/>
      <c r="BS159" s="865"/>
      <c r="BT159" s="865"/>
      <c r="BU159" s="865"/>
      <c r="BV159" s="865"/>
      <c r="BW159" s="865"/>
      <c r="BX159" s="865"/>
      <c r="BY159" s="865"/>
      <c r="BZ159" s="866"/>
    </row>
    <row r="160" spans="2:86" ht="16.5" customHeight="1">
      <c r="B160" s="101"/>
      <c r="C160" s="100"/>
      <c r="D160" s="867" t="s">
        <v>170</v>
      </c>
      <c r="E160" s="868"/>
      <c r="F160" s="868"/>
      <c r="G160" s="868"/>
      <c r="H160" s="868"/>
      <c r="I160" s="868"/>
      <c r="J160" s="868"/>
      <c r="K160" s="868"/>
      <c r="L160" s="868"/>
      <c r="M160" s="868"/>
      <c r="N160" s="868"/>
      <c r="O160" s="868"/>
      <c r="P160" s="868"/>
      <c r="Q160" s="868"/>
      <c r="R160" s="868"/>
      <c r="S160" s="868"/>
      <c r="T160" s="869"/>
      <c r="U160" s="870" t="str">
        <f>IF(OR(U158="",U159=""),"",U158/U159*100)</f>
        <v/>
      </c>
      <c r="V160" s="871"/>
      <c r="W160" s="871"/>
      <c r="X160" s="871"/>
      <c r="Y160" s="871"/>
      <c r="Z160" s="871"/>
      <c r="AA160" s="871"/>
      <c r="AB160" s="871"/>
      <c r="AC160" s="871"/>
      <c r="AD160" s="871"/>
      <c r="AE160" s="871"/>
      <c r="AF160" s="738" t="s">
        <v>81</v>
      </c>
      <c r="AG160" s="738"/>
      <c r="AH160" s="738"/>
      <c r="AI160" s="738"/>
      <c r="AJ160" s="738"/>
      <c r="AK160" s="738"/>
      <c r="AL160" s="738"/>
      <c r="AM160" s="739"/>
      <c r="AN160" s="102"/>
      <c r="AO160" s="103"/>
      <c r="AP160" s="103"/>
      <c r="AQ160" s="103"/>
      <c r="AR160" s="103"/>
      <c r="AS160" s="103"/>
      <c r="AT160" s="103"/>
      <c r="AU160" s="103"/>
      <c r="AV160" s="103"/>
      <c r="AW160" s="103"/>
      <c r="AX160" s="103"/>
      <c r="AY160" s="103"/>
      <c r="AZ160" s="103"/>
      <c r="BA160" s="103"/>
      <c r="BB160" s="103"/>
      <c r="BC160" s="103"/>
      <c r="BD160" s="103"/>
      <c r="BE160" s="103"/>
      <c r="BF160" s="103"/>
      <c r="BG160" s="103"/>
      <c r="BH160" s="103"/>
      <c r="BI160" s="103"/>
      <c r="BJ160" s="103"/>
      <c r="BK160" s="103"/>
      <c r="BL160" s="103"/>
      <c r="BM160" s="103"/>
      <c r="BN160" s="103"/>
      <c r="BO160" s="103"/>
      <c r="BP160" s="103"/>
      <c r="BQ160" s="103"/>
      <c r="BR160" s="103"/>
      <c r="BS160" s="103"/>
      <c r="BT160" s="103"/>
      <c r="BU160" s="103"/>
      <c r="BV160" s="103"/>
      <c r="BW160" s="103"/>
      <c r="BX160" s="103"/>
      <c r="BY160" s="103"/>
      <c r="BZ160" s="104"/>
    </row>
    <row r="161" spans="2:93" ht="7.5" customHeight="1">
      <c r="B161" s="105"/>
      <c r="C161" s="82"/>
      <c r="D161" s="82"/>
      <c r="E161" s="82"/>
      <c r="F161" s="82"/>
      <c r="G161" s="82"/>
      <c r="H161" s="82"/>
      <c r="I161" s="82"/>
      <c r="J161" s="82"/>
      <c r="K161" s="82"/>
      <c r="L161" s="82"/>
      <c r="M161" s="82"/>
      <c r="N161" s="82"/>
      <c r="O161" s="82"/>
      <c r="P161" s="82"/>
      <c r="Q161" s="82"/>
      <c r="R161" s="82"/>
      <c r="S161" s="82"/>
      <c r="T161" s="82"/>
      <c r="U161" s="82"/>
      <c r="V161" s="82"/>
      <c r="W161" s="82"/>
      <c r="X161" s="82"/>
      <c r="Y161" s="82"/>
      <c r="Z161" s="82"/>
      <c r="AA161" s="82"/>
      <c r="AB161" s="82"/>
      <c r="AC161" s="82"/>
      <c r="AD161" s="82"/>
      <c r="AE161" s="82"/>
      <c r="AF161" s="82"/>
      <c r="AG161" s="82"/>
      <c r="AH161" s="82"/>
      <c r="AI161" s="82"/>
      <c r="AJ161" s="82"/>
      <c r="AK161" s="82"/>
      <c r="AL161" s="82"/>
      <c r="AM161" s="82"/>
      <c r="AN161" s="82"/>
      <c r="AO161" s="82"/>
      <c r="AP161" s="82"/>
      <c r="AQ161" s="82"/>
      <c r="AR161" s="82"/>
      <c r="AS161" s="82"/>
      <c r="AT161" s="82"/>
      <c r="AU161" s="82"/>
      <c r="AV161" s="82"/>
      <c r="AW161" s="82"/>
      <c r="AX161" s="82"/>
      <c r="AY161" s="82"/>
      <c r="AZ161" s="82"/>
      <c r="BA161" s="82"/>
      <c r="BB161" s="82"/>
      <c r="BC161" s="82"/>
      <c r="BD161" s="82"/>
      <c r="BE161" s="82"/>
      <c r="BF161" s="82"/>
      <c r="BG161" s="82"/>
      <c r="BH161" s="82"/>
      <c r="BI161" s="82"/>
      <c r="BJ161" s="82"/>
      <c r="BK161" s="82"/>
      <c r="BL161" s="82"/>
      <c r="BM161" s="82"/>
      <c r="BN161" s="82"/>
      <c r="BO161" s="82"/>
      <c r="BP161" s="82"/>
      <c r="BQ161" s="82"/>
      <c r="BR161" s="82"/>
      <c r="BS161" s="82"/>
      <c r="BT161" s="82"/>
      <c r="BU161" s="82"/>
      <c r="BV161" s="82"/>
      <c r="BW161" s="82"/>
      <c r="BX161" s="82"/>
      <c r="BY161" s="82"/>
      <c r="BZ161" s="106"/>
      <c r="CB161" s="107"/>
      <c r="CC161" s="107"/>
      <c r="CD161" s="107"/>
      <c r="CE161" s="107"/>
      <c r="CF161" s="107"/>
      <c r="CG161" s="107"/>
      <c r="CH161" s="107"/>
    </row>
    <row r="162" spans="2:93" ht="17.25" customHeight="1">
      <c r="B162" s="108"/>
      <c r="C162" s="35" t="s">
        <v>171</v>
      </c>
      <c r="D162" s="103"/>
      <c r="E162" s="103"/>
      <c r="F162" s="103"/>
      <c r="G162" s="103"/>
      <c r="H162" s="103"/>
      <c r="I162" s="103"/>
      <c r="J162" s="103"/>
      <c r="K162" s="103"/>
      <c r="L162" s="103"/>
      <c r="M162" s="103"/>
      <c r="N162" s="103"/>
      <c r="O162" s="103"/>
      <c r="P162" s="103"/>
      <c r="Q162" s="103"/>
      <c r="R162" s="103"/>
      <c r="S162" s="103"/>
      <c r="T162" s="103"/>
      <c r="U162" s="103"/>
      <c r="V162" s="103"/>
      <c r="W162" s="103"/>
      <c r="X162" s="103"/>
      <c r="Y162" s="103"/>
      <c r="Z162" s="103"/>
      <c r="AA162" s="103"/>
      <c r="AB162" s="103"/>
      <c r="AC162" s="103"/>
      <c r="AD162" s="103"/>
      <c r="AE162" s="103"/>
      <c r="AF162" s="103"/>
      <c r="AG162" s="103"/>
      <c r="AH162" s="103"/>
      <c r="AI162" s="103"/>
      <c r="AJ162" s="103"/>
      <c r="AK162" s="103"/>
      <c r="AL162" s="103"/>
      <c r="AM162" s="103"/>
      <c r="AN162" s="103"/>
      <c r="AO162" s="103"/>
      <c r="AP162" s="103"/>
      <c r="AQ162" s="103"/>
      <c r="AR162" s="103"/>
      <c r="AS162" s="103"/>
      <c r="AT162" s="103"/>
      <c r="AU162" s="103"/>
      <c r="AV162" s="103"/>
      <c r="AW162" s="103"/>
      <c r="AX162" s="103"/>
      <c r="AY162" s="103"/>
      <c r="AZ162" s="103"/>
      <c r="BA162" s="103"/>
      <c r="BB162" s="103"/>
      <c r="BC162" s="103"/>
      <c r="BD162" s="103"/>
      <c r="BE162" s="103"/>
      <c r="BF162" s="103"/>
      <c r="BG162" s="103"/>
      <c r="BH162" s="103"/>
      <c r="BI162" s="103"/>
      <c r="BJ162" s="603" t="s">
        <v>442</v>
      </c>
      <c r="BK162" s="103"/>
      <c r="BL162" s="103"/>
      <c r="BM162" s="103"/>
      <c r="BN162" s="103"/>
      <c r="BO162" s="103"/>
      <c r="BP162" s="103"/>
      <c r="BQ162" s="103"/>
      <c r="BR162" s="103"/>
      <c r="BS162" s="103"/>
      <c r="BT162" s="103"/>
      <c r="BU162" s="103"/>
      <c r="BV162" s="103"/>
      <c r="BW162" s="103"/>
      <c r="BX162" s="103"/>
      <c r="BY162" s="103"/>
      <c r="BZ162" s="104"/>
    </row>
    <row r="163" spans="2:93" ht="16.5" customHeight="1">
      <c r="B163" s="53"/>
      <c r="C163" s="14"/>
      <c r="D163" s="835" t="s">
        <v>172</v>
      </c>
      <c r="E163" s="836"/>
      <c r="F163" s="836"/>
      <c r="G163" s="836"/>
      <c r="H163" s="836"/>
      <c r="I163" s="836"/>
      <c r="J163" s="836"/>
      <c r="K163" s="836"/>
      <c r="L163" s="836"/>
      <c r="M163" s="836"/>
      <c r="N163" s="836"/>
      <c r="O163" s="836"/>
      <c r="P163" s="836"/>
      <c r="Q163" s="836"/>
      <c r="R163" s="836"/>
      <c r="S163" s="836"/>
      <c r="T163" s="837"/>
      <c r="U163" s="838" t="str">
        <f>IF(OR(U164="",U165=""),"",U164+U165)</f>
        <v/>
      </c>
      <c r="V163" s="838"/>
      <c r="W163" s="838"/>
      <c r="X163" s="838"/>
      <c r="Y163" s="838"/>
      <c r="Z163" s="838"/>
      <c r="AA163" s="838"/>
      <c r="AB163" s="838"/>
      <c r="AC163" s="838"/>
      <c r="AD163" s="838"/>
      <c r="AE163" s="838"/>
      <c r="AF163" s="839"/>
      <c r="AG163" s="739" t="s">
        <v>68</v>
      </c>
      <c r="AH163" s="734"/>
      <c r="AI163" s="734"/>
      <c r="AJ163" s="734"/>
      <c r="AK163" s="734"/>
      <c r="AL163" s="734"/>
      <c r="AM163" s="734"/>
      <c r="AN163" s="4"/>
      <c r="AO163" s="835" t="s">
        <v>173</v>
      </c>
      <c r="AP163" s="836"/>
      <c r="AQ163" s="836"/>
      <c r="AR163" s="836"/>
      <c r="AS163" s="836"/>
      <c r="AT163" s="836"/>
      <c r="AU163" s="836"/>
      <c r="AV163" s="836"/>
      <c r="AW163" s="836"/>
      <c r="AX163" s="836"/>
      <c r="AY163" s="836"/>
      <c r="AZ163" s="836"/>
      <c r="BA163" s="836"/>
      <c r="BB163" s="836"/>
      <c r="BC163" s="836"/>
      <c r="BD163" s="836"/>
      <c r="BE163" s="836"/>
      <c r="BF163" s="836"/>
      <c r="BG163" s="836"/>
      <c r="BH163" s="836"/>
      <c r="BI163" s="837"/>
      <c r="BJ163" s="840"/>
      <c r="BK163" s="841"/>
      <c r="BL163" s="841"/>
      <c r="BM163" s="841"/>
      <c r="BN163" s="841"/>
      <c r="BO163" s="841"/>
      <c r="BP163" s="841"/>
      <c r="BQ163" s="841"/>
      <c r="BR163" s="841"/>
      <c r="BS163" s="841"/>
      <c r="BT163" s="841"/>
      <c r="BU163" s="841"/>
      <c r="BV163" s="842" t="s">
        <v>174</v>
      </c>
      <c r="BW163" s="843"/>
      <c r="BX163" s="843"/>
      <c r="BY163" s="843"/>
      <c r="BZ163" s="54"/>
    </row>
    <row r="164" spans="2:93" ht="16.5" customHeight="1">
      <c r="B164" s="53"/>
      <c r="C164" s="14"/>
      <c r="D164" s="835" t="s">
        <v>175</v>
      </c>
      <c r="E164" s="836"/>
      <c r="F164" s="836"/>
      <c r="G164" s="836"/>
      <c r="H164" s="836"/>
      <c r="I164" s="836"/>
      <c r="J164" s="836"/>
      <c r="K164" s="836"/>
      <c r="L164" s="836"/>
      <c r="M164" s="836"/>
      <c r="N164" s="836"/>
      <c r="O164" s="836"/>
      <c r="P164" s="836"/>
      <c r="Q164" s="836"/>
      <c r="R164" s="836"/>
      <c r="S164" s="836"/>
      <c r="T164" s="837"/>
      <c r="U164" s="838" t="str">
        <f>IF(OR(BJ163="",BJ164="",U158=""),"",ROUNDDOWN(BJ163/BJ164/U158,0))</f>
        <v/>
      </c>
      <c r="V164" s="838"/>
      <c r="W164" s="838"/>
      <c r="X164" s="838"/>
      <c r="Y164" s="838"/>
      <c r="Z164" s="838"/>
      <c r="AA164" s="838"/>
      <c r="AB164" s="838"/>
      <c r="AC164" s="838"/>
      <c r="AD164" s="838"/>
      <c r="AE164" s="838"/>
      <c r="AF164" s="839"/>
      <c r="AG164" s="739" t="s">
        <v>68</v>
      </c>
      <c r="AH164" s="734"/>
      <c r="AI164" s="734"/>
      <c r="AJ164" s="734"/>
      <c r="AK164" s="734"/>
      <c r="AL164" s="734"/>
      <c r="AM164" s="734"/>
      <c r="AN164" s="4"/>
      <c r="AO164" s="835" t="s">
        <v>176</v>
      </c>
      <c r="AP164" s="836"/>
      <c r="AQ164" s="836"/>
      <c r="AR164" s="836"/>
      <c r="AS164" s="836"/>
      <c r="AT164" s="836"/>
      <c r="AU164" s="836"/>
      <c r="AV164" s="836"/>
      <c r="AW164" s="836"/>
      <c r="AX164" s="836"/>
      <c r="AY164" s="836"/>
      <c r="AZ164" s="836"/>
      <c r="BA164" s="836"/>
      <c r="BB164" s="836"/>
      <c r="BC164" s="836"/>
      <c r="BD164" s="836"/>
      <c r="BE164" s="836"/>
      <c r="BF164" s="836"/>
      <c r="BG164" s="836"/>
      <c r="BH164" s="836"/>
      <c r="BI164" s="837"/>
      <c r="BJ164" s="844">
        <v>17</v>
      </c>
      <c r="BK164" s="845"/>
      <c r="BL164" s="845"/>
      <c r="BM164" s="845"/>
      <c r="BN164" s="845"/>
      <c r="BO164" s="845"/>
      <c r="BP164" s="845"/>
      <c r="BQ164" s="845"/>
      <c r="BR164" s="845"/>
      <c r="BS164" s="845"/>
      <c r="BT164" s="845"/>
      <c r="BU164" s="845"/>
      <c r="BV164" s="842" t="s">
        <v>101</v>
      </c>
      <c r="BW164" s="843"/>
      <c r="BX164" s="843"/>
      <c r="BY164" s="843"/>
      <c r="BZ164" s="54"/>
    </row>
    <row r="165" spans="2:93" ht="16.5" customHeight="1">
      <c r="B165" s="53"/>
      <c r="C165" s="14"/>
      <c r="D165" s="835" t="s">
        <v>177</v>
      </c>
      <c r="E165" s="836"/>
      <c r="F165" s="836"/>
      <c r="G165" s="836"/>
      <c r="H165" s="836"/>
      <c r="I165" s="836"/>
      <c r="J165" s="836"/>
      <c r="K165" s="836"/>
      <c r="L165" s="836"/>
      <c r="M165" s="836"/>
      <c r="N165" s="836"/>
      <c r="O165" s="836"/>
      <c r="P165" s="836"/>
      <c r="Q165" s="836"/>
      <c r="R165" s="836"/>
      <c r="S165" s="836"/>
      <c r="T165" s="837"/>
      <c r="U165" s="838" t="str">
        <f>IF(OR(BJ164="",BJ165="",U158=""),"",ROUNDDOWN(BJ165/U158,0))</f>
        <v/>
      </c>
      <c r="V165" s="838"/>
      <c r="W165" s="838"/>
      <c r="X165" s="838"/>
      <c r="Y165" s="838"/>
      <c r="Z165" s="838"/>
      <c r="AA165" s="838"/>
      <c r="AB165" s="838"/>
      <c r="AC165" s="838"/>
      <c r="AD165" s="838"/>
      <c r="AE165" s="838"/>
      <c r="AF165" s="839"/>
      <c r="AG165" s="739" t="s">
        <v>68</v>
      </c>
      <c r="AH165" s="734"/>
      <c r="AI165" s="734"/>
      <c r="AJ165" s="734"/>
      <c r="AK165" s="734"/>
      <c r="AL165" s="734"/>
      <c r="AM165" s="734"/>
      <c r="AN165" s="4"/>
      <c r="AO165" s="835" t="s">
        <v>178</v>
      </c>
      <c r="AP165" s="836"/>
      <c r="AQ165" s="836"/>
      <c r="AR165" s="836"/>
      <c r="AS165" s="836"/>
      <c r="AT165" s="836"/>
      <c r="AU165" s="836"/>
      <c r="AV165" s="836"/>
      <c r="AW165" s="836"/>
      <c r="AX165" s="836"/>
      <c r="AY165" s="836"/>
      <c r="AZ165" s="836"/>
      <c r="BA165" s="836"/>
      <c r="BB165" s="836"/>
      <c r="BC165" s="836"/>
      <c r="BD165" s="836"/>
      <c r="BE165" s="836"/>
      <c r="BF165" s="836"/>
      <c r="BG165" s="836"/>
      <c r="BH165" s="836"/>
      <c r="BI165" s="837"/>
      <c r="BJ165" s="840"/>
      <c r="BK165" s="841"/>
      <c r="BL165" s="841"/>
      <c r="BM165" s="841"/>
      <c r="BN165" s="841"/>
      <c r="BO165" s="841"/>
      <c r="BP165" s="841"/>
      <c r="BQ165" s="841"/>
      <c r="BR165" s="841"/>
      <c r="BS165" s="841"/>
      <c r="BT165" s="841"/>
      <c r="BU165" s="841"/>
      <c r="BV165" s="842" t="s">
        <v>179</v>
      </c>
      <c r="BW165" s="843"/>
      <c r="BX165" s="843"/>
      <c r="BY165" s="843"/>
      <c r="BZ165" s="54"/>
      <c r="CB165" s="109"/>
    </row>
    <row r="166" spans="2:93" ht="17.25" customHeight="1" thickBot="1">
      <c r="B166" s="110"/>
      <c r="C166" s="111"/>
      <c r="D166" s="111"/>
      <c r="E166" s="111"/>
      <c r="F166" s="111"/>
      <c r="G166" s="111"/>
      <c r="H166" s="111"/>
      <c r="I166" s="111"/>
      <c r="J166" s="111"/>
      <c r="K166" s="111"/>
      <c r="L166" s="111"/>
      <c r="M166" s="111"/>
      <c r="N166" s="111"/>
      <c r="O166" s="111"/>
      <c r="P166" s="111"/>
      <c r="Q166" s="111"/>
      <c r="R166" s="111"/>
      <c r="S166" s="111"/>
      <c r="T166" s="111"/>
      <c r="U166" s="111"/>
      <c r="V166" s="111"/>
      <c r="W166" s="111"/>
      <c r="X166" s="111"/>
      <c r="Y166" s="111"/>
      <c r="Z166" s="111"/>
      <c r="AA166" s="111"/>
      <c r="AB166" s="111"/>
      <c r="AC166" s="111"/>
      <c r="AD166" s="111"/>
      <c r="AE166" s="111"/>
      <c r="AF166" s="111"/>
      <c r="AG166" s="111"/>
      <c r="AH166" s="111"/>
      <c r="AI166" s="111"/>
      <c r="AJ166" s="111"/>
      <c r="AK166" s="111"/>
      <c r="AL166" s="111"/>
      <c r="AM166" s="111"/>
      <c r="AN166" s="111"/>
      <c r="AO166" s="111"/>
      <c r="AP166" s="111"/>
      <c r="AQ166" s="111"/>
      <c r="AR166" s="111"/>
      <c r="AS166" s="111"/>
      <c r="AT166" s="111"/>
      <c r="AU166" s="111"/>
      <c r="AV166" s="111"/>
      <c r="AW166" s="111"/>
      <c r="AX166" s="111"/>
      <c r="AY166" s="111"/>
      <c r="AZ166" s="111"/>
      <c r="BA166" s="111"/>
      <c r="BB166" s="111"/>
      <c r="BC166" s="111"/>
      <c r="BD166" s="111"/>
      <c r="BE166" s="111"/>
      <c r="BF166" s="111"/>
      <c r="BG166" s="111"/>
      <c r="BH166" s="111"/>
      <c r="BI166" s="111"/>
      <c r="BJ166" s="111"/>
      <c r="BK166" s="111"/>
      <c r="BL166" s="111"/>
      <c r="BM166" s="111"/>
      <c r="BN166" s="111"/>
      <c r="BO166" s="111"/>
      <c r="BP166" s="111"/>
      <c r="BQ166" s="111"/>
      <c r="BR166" s="111"/>
      <c r="BS166" s="111"/>
      <c r="BT166" s="111"/>
      <c r="BU166" s="111"/>
      <c r="BV166" s="111"/>
      <c r="BW166" s="111"/>
      <c r="BX166" s="111"/>
      <c r="BY166" s="111"/>
      <c r="BZ166" s="112"/>
      <c r="CB166" s="72"/>
      <c r="CC166" s="72"/>
      <c r="CD166" s="72"/>
      <c r="CE166" s="72"/>
      <c r="CF166" s="72"/>
      <c r="CG166" s="72"/>
      <c r="CH166" s="72"/>
      <c r="CI166" s="72"/>
    </row>
    <row r="167" spans="2:93">
      <c r="B167" s="55"/>
      <c r="C167" s="733" t="s">
        <v>181</v>
      </c>
      <c r="D167" s="733"/>
      <c r="E167" s="733"/>
      <c r="F167" s="733"/>
      <c r="G167" s="733"/>
      <c r="H167" s="733"/>
      <c r="I167" s="733"/>
      <c r="J167" s="733"/>
      <c r="K167" s="733"/>
      <c r="L167" s="733"/>
      <c r="M167" s="733"/>
      <c r="N167" s="733"/>
      <c r="O167" s="733"/>
      <c r="P167" s="733"/>
      <c r="Q167" s="733"/>
      <c r="R167" s="733"/>
      <c r="S167" s="733"/>
      <c r="T167" s="733"/>
      <c r="U167" s="733"/>
      <c r="V167" s="733"/>
      <c r="W167" s="733"/>
      <c r="X167" s="733"/>
      <c r="Y167" s="733"/>
      <c r="Z167" s="733"/>
      <c r="AA167" s="733"/>
      <c r="AB167" s="733"/>
      <c r="AC167" s="733"/>
      <c r="AD167" s="733"/>
      <c r="AE167" s="733"/>
      <c r="AF167" s="733"/>
      <c r="AG167" s="733"/>
      <c r="AH167" s="733"/>
      <c r="AI167" s="733"/>
      <c r="AJ167" s="733"/>
      <c r="AK167" s="733"/>
      <c r="AL167" s="70"/>
      <c r="AM167" s="70"/>
      <c r="AN167" s="70"/>
      <c r="AO167" s="70"/>
      <c r="AP167" s="70"/>
      <c r="AQ167" s="70"/>
      <c r="AR167" s="70"/>
      <c r="AS167" s="70"/>
      <c r="AT167" s="70"/>
      <c r="AU167" s="70"/>
      <c r="AV167" s="70"/>
      <c r="AW167" s="70"/>
      <c r="AX167" s="70"/>
      <c r="AY167" s="70"/>
      <c r="AZ167" s="70"/>
      <c r="BA167" s="70"/>
      <c r="BB167" s="70"/>
      <c r="BC167" s="70"/>
      <c r="BD167" s="70"/>
      <c r="BE167" s="70"/>
      <c r="BF167" s="70"/>
      <c r="BG167" s="70"/>
      <c r="BH167" s="70"/>
      <c r="BI167" s="70"/>
      <c r="BJ167" s="70"/>
      <c r="BK167" s="70"/>
      <c r="BL167" s="70"/>
      <c r="BM167" s="70"/>
      <c r="BN167" s="70"/>
      <c r="BO167" s="70"/>
      <c r="BP167" s="70"/>
      <c r="BQ167" s="70"/>
      <c r="BR167" s="70"/>
      <c r="BS167" s="70"/>
      <c r="BT167" s="70"/>
      <c r="BU167" s="70"/>
      <c r="BV167" s="70"/>
      <c r="BW167" s="70"/>
      <c r="BX167" s="70"/>
      <c r="BY167" s="70"/>
      <c r="BZ167" s="71"/>
      <c r="CL167" s="51"/>
      <c r="CM167" s="51" t="s">
        <v>182</v>
      </c>
      <c r="CN167" s="51" t="s">
        <v>183</v>
      </c>
      <c r="CO167" s="51" t="s">
        <v>184</v>
      </c>
    </row>
    <row r="168" spans="2:93">
      <c r="B168" s="53"/>
      <c r="C168" s="833" t="s">
        <v>185</v>
      </c>
      <c r="D168" s="833"/>
      <c r="E168" s="833"/>
      <c r="F168" s="833"/>
      <c r="G168" s="833"/>
      <c r="H168" s="833"/>
      <c r="I168" s="833"/>
      <c r="J168" s="833"/>
      <c r="K168" s="833"/>
      <c r="L168" s="833"/>
      <c r="M168" s="833"/>
      <c r="N168" s="833"/>
      <c r="O168" s="833"/>
      <c r="P168" s="833"/>
      <c r="Q168" s="833"/>
      <c r="R168" s="833"/>
      <c r="S168" s="833"/>
      <c r="T168" s="833"/>
      <c r="U168" s="833"/>
      <c r="V168" s="833"/>
      <c r="W168" s="833"/>
      <c r="X168" s="833"/>
      <c r="Y168" s="833"/>
      <c r="Z168" s="833"/>
      <c r="AA168" s="833"/>
      <c r="AB168" s="833"/>
      <c r="AC168" s="833"/>
      <c r="AD168" s="833"/>
      <c r="AE168" s="833"/>
      <c r="AF168" s="833"/>
      <c r="AG168" s="833"/>
      <c r="AH168" s="833"/>
      <c r="AI168" s="833"/>
      <c r="AJ168" s="833"/>
      <c r="AK168" s="833"/>
      <c r="AL168" s="833"/>
      <c r="AM168" s="833"/>
      <c r="AN168" s="833"/>
      <c r="AO168" s="833"/>
      <c r="AP168" s="14"/>
      <c r="AQ168" s="14"/>
      <c r="AR168" s="14"/>
      <c r="AS168" s="14"/>
      <c r="AT168" s="14"/>
      <c r="AU168" s="14"/>
      <c r="AV168" s="14"/>
      <c r="AW168" s="14"/>
      <c r="AX168" s="14"/>
      <c r="AY168" s="116"/>
      <c r="AZ168" s="116"/>
      <c r="BA168" s="116"/>
      <c r="BB168" s="116"/>
      <c r="BC168" s="834" t="s">
        <v>186</v>
      </c>
      <c r="BD168" s="834"/>
      <c r="BE168" s="834"/>
      <c r="BF168" s="834"/>
      <c r="BG168" s="834"/>
      <c r="BH168" s="834"/>
      <c r="BI168" s="117"/>
      <c r="BJ168" s="117"/>
      <c r="BK168" s="117"/>
      <c r="BL168" s="14"/>
      <c r="BM168" s="14"/>
      <c r="BN168" s="14"/>
      <c r="BO168" s="14"/>
      <c r="BP168" s="14"/>
      <c r="BQ168" s="14"/>
      <c r="BR168" s="14"/>
      <c r="BS168" s="14"/>
      <c r="BT168" s="14"/>
      <c r="BU168" s="14"/>
      <c r="BV168" s="14"/>
      <c r="BW168" s="14"/>
      <c r="BX168" s="14"/>
      <c r="BY168" s="14"/>
      <c r="BZ168" s="54"/>
      <c r="CL168" s="51" t="s">
        <v>187</v>
      </c>
      <c r="CM168" s="118">
        <f>IF($BM$101="該当する",CO168,CN168)</f>
        <v>264400</v>
      </c>
      <c r="CN168" s="118">
        <v>264400</v>
      </c>
      <c r="CO168" s="118">
        <v>317300</v>
      </c>
    </row>
    <row r="169" spans="2:93" ht="18" customHeight="1">
      <c r="B169" s="53"/>
      <c r="C169" s="803" t="s">
        <v>188</v>
      </c>
      <c r="D169" s="804"/>
      <c r="E169" s="804"/>
      <c r="F169" s="804"/>
      <c r="G169" s="804"/>
      <c r="H169" s="804"/>
      <c r="I169" s="804"/>
      <c r="J169" s="804"/>
      <c r="K169" s="804"/>
      <c r="L169" s="804"/>
      <c r="M169" s="804"/>
      <c r="N169" s="804"/>
      <c r="O169" s="804"/>
      <c r="P169" s="804"/>
      <c r="Q169" s="804"/>
      <c r="R169" s="804"/>
      <c r="S169" s="804"/>
      <c r="T169" s="804"/>
      <c r="U169" s="804"/>
      <c r="V169" s="804"/>
      <c r="W169" s="804"/>
      <c r="X169" s="804"/>
      <c r="Y169" s="804"/>
      <c r="Z169" s="804"/>
      <c r="AA169" s="804"/>
      <c r="AB169" s="804"/>
      <c r="AC169" s="804"/>
      <c r="AD169" s="804"/>
      <c r="AE169" s="804"/>
      <c r="AF169" s="804"/>
      <c r="AG169" s="804"/>
      <c r="AH169" s="804"/>
      <c r="AI169" s="804"/>
      <c r="AJ169" s="804"/>
      <c r="AK169" s="804"/>
      <c r="AL169" s="804"/>
      <c r="AM169" s="804"/>
      <c r="AN169" s="804"/>
      <c r="AO169" s="805"/>
      <c r="AP169" s="831" t="str">
        <f>IF(AK98="","",BJ163+SUM(AP179:BB180))</f>
        <v/>
      </c>
      <c r="AQ169" s="831"/>
      <c r="AR169" s="831"/>
      <c r="AS169" s="831"/>
      <c r="AT169" s="831"/>
      <c r="AU169" s="831"/>
      <c r="AV169" s="831"/>
      <c r="AW169" s="831"/>
      <c r="AX169" s="831"/>
      <c r="AY169" s="831"/>
      <c r="AZ169" s="831"/>
      <c r="BA169" s="831"/>
      <c r="BB169" s="831"/>
      <c r="BC169" s="828" t="s">
        <v>174</v>
      </c>
      <c r="BD169" s="828"/>
      <c r="BE169" s="828"/>
      <c r="BF169" s="828"/>
      <c r="BG169" s="828"/>
      <c r="BH169" s="828"/>
      <c r="BI169" s="119"/>
      <c r="BJ169" s="77"/>
      <c r="BK169" s="77"/>
      <c r="BL169" s="14"/>
      <c r="BM169" s="14"/>
      <c r="BN169" s="14"/>
      <c r="BO169" s="14"/>
      <c r="BP169" s="14"/>
      <c r="BQ169" s="14"/>
      <c r="BR169" s="14"/>
      <c r="BS169" s="14"/>
      <c r="BT169" s="14"/>
      <c r="BU169" s="14"/>
      <c r="BV169" s="14"/>
      <c r="BW169" s="14"/>
      <c r="BX169" s="14"/>
      <c r="BY169" s="14"/>
      <c r="BZ169" s="54"/>
      <c r="CL169" s="51" t="s">
        <v>189</v>
      </c>
      <c r="CM169" s="118">
        <f>IF($BM$101="該当する",CO169,CN169)</f>
        <v>178400</v>
      </c>
      <c r="CN169" s="118">
        <v>178400</v>
      </c>
      <c r="CO169" s="118">
        <v>214100</v>
      </c>
    </row>
    <row r="170" spans="2:93" ht="18" customHeight="1">
      <c r="B170" s="53"/>
      <c r="C170" s="828" t="s">
        <v>436</v>
      </c>
      <c r="D170" s="828"/>
      <c r="E170" s="828"/>
      <c r="F170" s="828"/>
      <c r="G170" s="828"/>
      <c r="H170" s="828"/>
      <c r="I170" s="828"/>
      <c r="J170" s="828"/>
      <c r="K170" s="828"/>
      <c r="L170" s="828"/>
      <c r="M170" s="828"/>
      <c r="N170" s="828"/>
      <c r="O170" s="828"/>
      <c r="P170" s="828"/>
      <c r="Q170" s="828"/>
      <c r="R170" s="828"/>
      <c r="S170" s="828"/>
      <c r="T170" s="828"/>
      <c r="U170" s="828"/>
      <c r="V170" s="828"/>
      <c r="W170" s="828"/>
      <c r="X170" s="828"/>
      <c r="Y170" s="828"/>
      <c r="Z170" s="828"/>
      <c r="AA170" s="828"/>
      <c r="AB170" s="828"/>
      <c r="AC170" s="828"/>
      <c r="AD170" s="828"/>
      <c r="AE170" s="828"/>
      <c r="AF170" s="828"/>
      <c r="AG170" s="828"/>
      <c r="AH170" s="828"/>
      <c r="AI170" s="828"/>
      <c r="AJ170" s="828"/>
      <c r="AK170" s="828"/>
      <c r="AL170" s="828"/>
      <c r="AM170" s="828"/>
      <c r="AN170" s="828"/>
      <c r="AO170" s="828"/>
      <c r="AP170" s="831" t="str">
        <f>IF(AP169="","",AP169*(1/2))</f>
        <v/>
      </c>
      <c r="AQ170" s="832"/>
      <c r="AR170" s="832"/>
      <c r="AS170" s="832"/>
      <c r="AT170" s="832"/>
      <c r="AU170" s="832"/>
      <c r="AV170" s="832"/>
      <c r="AW170" s="832"/>
      <c r="AX170" s="832"/>
      <c r="AY170" s="832"/>
      <c r="AZ170" s="832"/>
      <c r="BA170" s="832"/>
      <c r="BB170" s="832"/>
      <c r="BC170" s="828" t="s">
        <v>174</v>
      </c>
      <c r="BD170" s="828"/>
      <c r="BE170" s="828"/>
      <c r="BF170" s="828"/>
      <c r="BG170" s="828"/>
      <c r="BH170" s="828"/>
      <c r="BI170" s="119"/>
      <c r="BJ170" s="77"/>
      <c r="BK170" s="77"/>
      <c r="BL170" s="14"/>
      <c r="BM170" s="14"/>
      <c r="BN170" s="14"/>
      <c r="BO170" s="14"/>
      <c r="BP170" s="14"/>
      <c r="BQ170" s="14"/>
      <c r="BR170" s="14"/>
      <c r="BS170" s="14"/>
      <c r="BT170" s="14"/>
      <c r="BU170" s="14"/>
      <c r="BV170" s="14"/>
      <c r="BW170" s="14"/>
      <c r="BX170" s="14"/>
      <c r="BY170" s="14"/>
      <c r="BZ170" s="54"/>
      <c r="CG170" s="120" t="s">
        <v>190</v>
      </c>
    </row>
    <row r="171" spans="2:93" ht="18" customHeight="1">
      <c r="B171" s="53"/>
      <c r="C171" s="828" t="s">
        <v>191</v>
      </c>
      <c r="D171" s="828"/>
      <c r="E171" s="828"/>
      <c r="F171" s="828"/>
      <c r="G171" s="828"/>
      <c r="H171" s="828"/>
      <c r="I171" s="828"/>
      <c r="J171" s="828"/>
      <c r="K171" s="828"/>
      <c r="L171" s="828"/>
      <c r="M171" s="828"/>
      <c r="N171" s="828"/>
      <c r="O171" s="828"/>
      <c r="P171" s="828"/>
      <c r="Q171" s="828"/>
      <c r="R171" s="828"/>
      <c r="S171" s="828"/>
      <c r="T171" s="828"/>
      <c r="U171" s="828"/>
      <c r="V171" s="828"/>
      <c r="W171" s="828"/>
      <c r="X171" s="828"/>
      <c r="Y171" s="828"/>
      <c r="Z171" s="828"/>
      <c r="AA171" s="828"/>
      <c r="AB171" s="828"/>
      <c r="AC171" s="828"/>
      <c r="AD171" s="828"/>
      <c r="AE171" s="828"/>
      <c r="AF171" s="828"/>
      <c r="AG171" s="828"/>
      <c r="AH171" s="828"/>
      <c r="AI171" s="828"/>
      <c r="AJ171" s="828"/>
      <c r="AK171" s="828"/>
      <c r="AL171" s="828"/>
      <c r="AM171" s="828"/>
      <c r="AN171" s="828"/>
      <c r="AO171" s="828"/>
      <c r="AP171" s="831" t="str">
        <f>IF(AP170="","",IF(AP170=0,"",ROUNDDOWN(AP170/ROUNDDOWN(AK98,2),0)))</f>
        <v/>
      </c>
      <c r="AQ171" s="831"/>
      <c r="AR171" s="831"/>
      <c r="AS171" s="831"/>
      <c r="AT171" s="831"/>
      <c r="AU171" s="831"/>
      <c r="AV171" s="831"/>
      <c r="AW171" s="831"/>
      <c r="AX171" s="831"/>
      <c r="AY171" s="831"/>
      <c r="AZ171" s="831"/>
      <c r="BA171" s="831"/>
      <c r="BB171" s="831"/>
      <c r="BC171" s="823" t="s">
        <v>192</v>
      </c>
      <c r="BD171" s="824"/>
      <c r="BE171" s="824"/>
      <c r="BF171" s="824"/>
      <c r="BG171" s="824"/>
      <c r="BH171" s="825"/>
      <c r="BI171" s="119"/>
      <c r="BJ171" s="77"/>
      <c r="BK171" s="77"/>
      <c r="BL171" s="14"/>
      <c r="BM171" s="14"/>
      <c r="BN171" s="14"/>
      <c r="BO171" s="14"/>
      <c r="BP171" s="14"/>
      <c r="BQ171" s="14"/>
      <c r="BR171" s="14"/>
      <c r="BS171" s="14"/>
      <c r="BT171" s="14"/>
      <c r="BU171" s="14"/>
      <c r="BV171" s="14"/>
      <c r="BW171" s="14"/>
      <c r="BX171" s="14"/>
      <c r="BY171" s="14"/>
      <c r="BZ171" s="54"/>
      <c r="CG171" s="8" t="s">
        <v>193</v>
      </c>
      <c r="CH171" s="121" t="e">
        <f>#REF!</f>
        <v>#REF!</v>
      </c>
    </row>
    <row r="172" spans="2:93" ht="18" customHeight="1">
      <c r="B172" s="53"/>
      <c r="C172" s="828" t="s">
        <v>194</v>
      </c>
      <c r="D172" s="828"/>
      <c r="E172" s="828"/>
      <c r="F172" s="828"/>
      <c r="G172" s="828"/>
      <c r="H172" s="828"/>
      <c r="I172" s="828"/>
      <c r="J172" s="828"/>
      <c r="K172" s="828"/>
      <c r="L172" s="828"/>
      <c r="M172" s="828"/>
      <c r="N172" s="828"/>
      <c r="O172" s="828"/>
      <c r="P172" s="828"/>
      <c r="Q172" s="828"/>
      <c r="R172" s="828"/>
      <c r="S172" s="828"/>
      <c r="T172" s="828"/>
      <c r="U172" s="828"/>
      <c r="V172" s="828"/>
      <c r="W172" s="828"/>
      <c r="X172" s="828"/>
      <c r="Y172" s="828"/>
      <c r="Z172" s="828"/>
      <c r="AA172" s="828"/>
      <c r="AB172" s="828"/>
      <c r="AC172" s="828"/>
      <c r="AD172" s="828"/>
      <c r="AE172" s="828"/>
      <c r="AF172" s="828"/>
      <c r="AG172" s="828"/>
      <c r="AH172" s="828"/>
      <c r="AI172" s="828"/>
      <c r="AJ172" s="828"/>
      <c r="AK172" s="828"/>
      <c r="AL172" s="828"/>
      <c r="AM172" s="828"/>
      <c r="AN172" s="828"/>
      <c r="AO172" s="828"/>
      <c r="AP172" s="831" t="str">
        <f>IF(AP171="","",IF(AK98&lt;50,CM168,IF(AK98&gt;=50,CM169,"")))</f>
        <v/>
      </c>
      <c r="AQ172" s="831"/>
      <c r="AR172" s="831"/>
      <c r="AS172" s="831"/>
      <c r="AT172" s="831"/>
      <c r="AU172" s="831"/>
      <c r="AV172" s="831"/>
      <c r="AW172" s="831"/>
      <c r="AX172" s="831"/>
      <c r="AY172" s="831"/>
      <c r="AZ172" s="831"/>
      <c r="BA172" s="831"/>
      <c r="BB172" s="831"/>
      <c r="BC172" s="823" t="s">
        <v>192</v>
      </c>
      <c r="BD172" s="824"/>
      <c r="BE172" s="824"/>
      <c r="BF172" s="824"/>
      <c r="BG172" s="824"/>
      <c r="BH172" s="825"/>
      <c r="BI172" s="119"/>
      <c r="BJ172" s="77"/>
      <c r="BK172" s="77"/>
      <c r="BL172" s="14"/>
      <c r="BM172" s="14"/>
      <c r="BN172" s="14"/>
      <c r="BO172" s="14"/>
      <c r="BP172" s="14"/>
      <c r="BQ172" s="14"/>
      <c r="BR172" s="14"/>
      <c r="BS172" s="14"/>
      <c r="BT172" s="14"/>
      <c r="BU172" s="14"/>
      <c r="BV172" s="14"/>
      <c r="BW172" s="14"/>
      <c r="BX172" s="14"/>
      <c r="BY172" s="14"/>
      <c r="BZ172" s="54"/>
    </row>
    <row r="173" spans="2:93" ht="18" customHeight="1">
      <c r="B173" s="53"/>
      <c r="C173" s="828" t="s">
        <v>195</v>
      </c>
      <c r="D173" s="828"/>
      <c r="E173" s="828"/>
      <c r="F173" s="828"/>
      <c r="G173" s="828"/>
      <c r="H173" s="828"/>
      <c r="I173" s="828"/>
      <c r="J173" s="828"/>
      <c r="K173" s="828"/>
      <c r="L173" s="828"/>
      <c r="M173" s="828"/>
      <c r="N173" s="828"/>
      <c r="O173" s="828"/>
      <c r="P173" s="828"/>
      <c r="Q173" s="828"/>
      <c r="R173" s="828"/>
      <c r="S173" s="828"/>
      <c r="T173" s="828"/>
      <c r="U173" s="828"/>
      <c r="V173" s="828"/>
      <c r="W173" s="828"/>
      <c r="X173" s="828"/>
      <c r="Y173" s="828"/>
      <c r="Z173" s="828"/>
      <c r="AA173" s="828"/>
      <c r="AB173" s="828"/>
      <c r="AC173" s="828"/>
      <c r="AD173" s="828"/>
      <c r="AE173" s="828"/>
      <c r="AF173" s="828"/>
      <c r="AG173" s="828"/>
      <c r="AH173" s="828"/>
      <c r="AI173" s="828"/>
      <c r="AJ173" s="828"/>
      <c r="AK173" s="828"/>
      <c r="AL173" s="828"/>
      <c r="AM173" s="828"/>
      <c r="AN173" s="828"/>
      <c r="AO173" s="828"/>
      <c r="AP173" s="829" t="str">
        <f>IF(AP171=0,"",IF(OR(AP171="",AP172=""),"",IF(AP171&lt;AP172,"〇","×")))</f>
        <v/>
      </c>
      <c r="AQ173" s="829"/>
      <c r="AR173" s="829"/>
      <c r="AS173" s="829"/>
      <c r="AT173" s="829"/>
      <c r="AU173" s="829"/>
      <c r="AV173" s="829"/>
      <c r="AW173" s="829"/>
      <c r="AX173" s="829"/>
      <c r="AY173" s="829"/>
      <c r="AZ173" s="829"/>
      <c r="BA173" s="829"/>
      <c r="BB173" s="829"/>
      <c r="BC173" s="122"/>
      <c r="BD173" s="123"/>
      <c r="BE173" s="123"/>
      <c r="BF173" s="123"/>
      <c r="BG173" s="123"/>
      <c r="BH173" s="123"/>
      <c r="BI173" s="77"/>
      <c r="BJ173" s="77"/>
      <c r="BK173" s="77"/>
      <c r="BL173" s="14"/>
      <c r="BM173" s="14"/>
      <c r="BN173" s="14"/>
      <c r="BO173" s="14"/>
      <c r="BP173" s="14"/>
      <c r="BQ173" s="14"/>
      <c r="BR173" s="14"/>
      <c r="BS173" s="14"/>
      <c r="BT173" s="14"/>
      <c r="BU173" s="14"/>
      <c r="BV173" s="14"/>
      <c r="BW173" s="14"/>
      <c r="BX173" s="14"/>
      <c r="BY173" s="14"/>
      <c r="BZ173" s="54"/>
    </row>
    <row r="174" spans="2:93" ht="8.4499999999999993" customHeight="1">
      <c r="B174" s="96"/>
      <c r="C174" s="97"/>
      <c r="D174" s="97"/>
      <c r="E174" s="97"/>
      <c r="F174" s="97"/>
      <c r="G174" s="97"/>
      <c r="H174" s="97"/>
      <c r="I174" s="97"/>
      <c r="J174" s="97"/>
      <c r="K174" s="97"/>
      <c r="L174" s="97"/>
      <c r="M174" s="97"/>
      <c r="N174" s="97"/>
      <c r="O174" s="97"/>
      <c r="P174" s="97"/>
      <c r="Q174" s="97"/>
      <c r="R174" s="97"/>
      <c r="S174" s="97"/>
      <c r="T174" s="97"/>
      <c r="U174" s="97"/>
      <c r="V174" s="97"/>
      <c r="W174" s="97"/>
      <c r="X174" s="97"/>
      <c r="Y174" s="97"/>
      <c r="Z174" s="97"/>
      <c r="AA174" s="97"/>
      <c r="AB174" s="97"/>
      <c r="AC174" s="97"/>
      <c r="AD174" s="97"/>
      <c r="AE174" s="97"/>
      <c r="AF174" s="97"/>
      <c r="AG174" s="97"/>
      <c r="AH174" s="97"/>
      <c r="AI174" s="97"/>
      <c r="AJ174" s="97"/>
      <c r="AK174" s="97"/>
      <c r="AL174" s="97"/>
      <c r="AM174" s="97"/>
      <c r="AN174" s="97"/>
      <c r="AO174" s="97"/>
      <c r="AP174" s="97"/>
      <c r="AQ174" s="97"/>
      <c r="AR174" s="97"/>
      <c r="AS174" s="97"/>
      <c r="AT174" s="97"/>
      <c r="AU174" s="97"/>
      <c r="AV174" s="97"/>
      <c r="AW174" s="97"/>
      <c r="AX174" s="97"/>
      <c r="AY174" s="97"/>
      <c r="AZ174" s="97"/>
      <c r="BA174" s="97"/>
      <c r="BB174" s="97"/>
      <c r="BC174" s="97"/>
      <c r="BD174" s="97"/>
      <c r="BE174" s="97"/>
      <c r="BF174" s="97"/>
      <c r="BG174" s="97"/>
      <c r="BH174" s="97"/>
      <c r="BI174" s="97"/>
      <c r="BJ174" s="97"/>
      <c r="BK174" s="97"/>
      <c r="BL174" s="97"/>
      <c r="BM174" s="97"/>
      <c r="BN174" s="97"/>
      <c r="BO174" s="97"/>
      <c r="BP174" s="97"/>
      <c r="BQ174" s="97"/>
      <c r="BR174" s="97"/>
      <c r="BS174" s="97"/>
      <c r="BT174" s="97"/>
      <c r="BU174" s="97"/>
      <c r="BV174" s="97"/>
      <c r="BW174" s="97"/>
      <c r="BX174" s="97"/>
      <c r="BY174" s="97"/>
      <c r="BZ174" s="57"/>
      <c r="CB174" s="72"/>
      <c r="CC174" s="124"/>
      <c r="CD174" s="124"/>
      <c r="CE174" s="124"/>
      <c r="CF174" s="124"/>
      <c r="CG174" s="124"/>
      <c r="CH174" s="124"/>
      <c r="CI174" s="124"/>
    </row>
    <row r="175" spans="2:93" ht="18" customHeight="1">
      <c r="B175" s="96"/>
      <c r="C175" s="830" t="s">
        <v>196</v>
      </c>
      <c r="D175" s="830"/>
      <c r="E175" s="830"/>
      <c r="F175" s="830"/>
      <c r="G175" s="830"/>
      <c r="H175" s="830"/>
      <c r="I175" s="830"/>
      <c r="J175" s="830"/>
      <c r="K175" s="830"/>
      <c r="L175" s="830"/>
      <c r="M175" s="830"/>
      <c r="N175" s="830"/>
      <c r="O175" s="830"/>
      <c r="P175" s="830"/>
      <c r="Q175" s="830"/>
      <c r="R175" s="830"/>
      <c r="S175" s="830"/>
      <c r="T175" s="830"/>
      <c r="U175" s="830"/>
      <c r="V175" s="830"/>
      <c r="W175" s="830"/>
      <c r="X175" s="830"/>
      <c r="Y175" s="830"/>
      <c r="Z175" s="830"/>
      <c r="AA175" s="830"/>
      <c r="AB175" s="830"/>
      <c r="AC175" s="830"/>
      <c r="AD175" s="830"/>
      <c r="AE175" s="830"/>
      <c r="AF175" s="830"/>
      <c r="AG175" s="830"/>
      <c r="AH175" s="830"/>
      <c r="AI175" s="830"/>
      <c r="AJ175" s="830"/>
      <c r="AK175" s="830"/>
      <c r="AL175" s="830"/>
      <c r="AM175" s="830"/>
      <c r="AN175" s="830"/>
      <c r="AO175" s="830"/>
      <c r="AP175" s="830"/>
      <c r="AQ175" s="830"/>
      <c r="AR175" s="830"/>
      <c r="AS175" s="830"/>
      <c r="AT175" s="830"/>
      <c r="AU175" s="830"/>
      <c r="AV175" s="830"/>
      <c r="AW175" s="830"/>
      <c r="AX175" s="830"/>
      <c r="AY175" s="830"/>
      <c r="AZ175" s="830"/>
      <c r="BA175" s="830"/>
      <c r="BB175" s="830"/>
      <c r="BC175" s="103"/>
      <c r="BD175" s="103"/>
      <c r="BE175" s="103"/>
      <c r="BF175" s="103"/>
      <c r="BG175" s="103"/>
      <c r="BH175" s="103"/>
      <c r="BI175" s="125"/>
      <c r="BJ175" s="125"/>
      <c r="BK175" s="125"/>
      <c r="BL175" s="125"/>
      <c r="BM175" s="125"/>
      <c r="BN175" s="125"/>
      <c r="BO175" s="97"/>
      <c r="BP175" s="97"/>
      <c r="BQ175" s="97"/>
      <c r="BR175" s="97"/>
      <c r="BS175" s="97"/>
      <c r="BT175" s="97"/>
      <c r="BU175" s="97"/>
      <c r="BV175" s="97"/>
      <c r="BW175" s="97"/>
      <c r="BX175" s="97"/>
      <c r="BY175" s="97"/>
      <c r="BZ175" s="57"/>
      <c r="CB175" s="124"/>
      <c r="CC175" s="124"/>
      <c r="CD175" s="124"/>
      <c r="CE175" s="124"/>
      <c r="CF175" s="124"/>
      <c r="CG175" s="124"/>
      <c r="CH175" s="124"/>
      <c r="CI175" s="124"/>
      <c r="CK175" s="4" t="s">
        <v>197</v>
      </c>
    </row>
    <row r="176" spans="2:93" ht="16.5" customHeight="1">
      <c r="B176" s="96"/>
      <c r="C176" s="812" t="s">
        <v>198</v>
      </c>
      <c r="D176" s="812"/>
      <c r="E176" s="812"/>
      <c r="F176" s="812"/>
      <c r="G176" s="812"/>
      <c r="H176" s="812"/>
      <c r="I176" s="812"/>
      <c r="J176" s="812"/>
      <c r="K176" s="812"/>
      <c r="L176" s="812"/>
      <c r="M176" s="812"/>
      <c r="N176" s="812"/>
      <c r="O176" s="812"/>
      <c r="P176" s="812"/>
      <c r="Q176" s="812"/>
      <c r="R176" s="812"/>
      <c r="S176" s="812"/>
      <c r="T176" s="812"/>
      <c r="U176" s="812"/>
      <c r="V176" s="812"/>
      <c r="W176" s="812"/>
      <c r="X176" s="812"/>
      <c r="Y176" s="812"/>
      <c r="Z176" s="812"/>
      <c r="AA176" s="812"/>
      <c r="AB176" s="812"/>
      <c r="AC176" s="812"/>
      <c r="AD176" s="812"/>
      <c r="AE176" s="812"/>
      <c r="AF176" s="812"/>
      <c r="AG176" s="812"/>
      <c r="AH176" s="812"/>
      <c r="AI176" s="812"/>
      <c r="AJ176" s="812"/>
      <c r="AK176" s="812"/>
      <c r="AL176" s="812"/>
      <c r="AM176" s="812"/>
      <c r="AN176" s="812"/>
      <c r="AO176" s="812"/>
      <c r="AP176" s="819"/>
      <c r="AQ176" s="819"/>
      <c r="AR176" s="819"/>
      <c r="AS176" s="819"/>
      <c r="AT176" s="819"/>
      <c r="AU176" s="819"/>
      <c r="AV176" s="819"/>
      <c r="AW176" s="819"/>
      <c r="AX176" s="819"/>
      <c r="AY176" s="819"/>
      <c r="AZ176" s="819"/>
      <c r="BA176" s="819"/>
      <c r="BB176" s="819"/>
      <c r="BC176" s="119"/>
      <c r="BD176" s="77"/>
      <c r="BE176" s="77"/>
      <c r="BF176" s="77"/>
      <c r="BG176" s="77"/>
      <c r="BH176" s="77"/>
      <c r="BI176" s="77"/>
      <c r="BJ176" s="77"/>
      <c r="BK176" s="77"/>
      <c r="BL176" s="125"/>
      <c r="BM176" s="125"/>
      <c r="BN176" s="125"/>
      <c r="BO176" s="97"/>
      <c r="BP176" s="97"/>
      <c r="BQ176" s="97"/>
      <c r="BR176" s="97"/>
      <c r="BS176" s="97"/>
      <c r="BT176" s="97"/>
      <c r="BU176" s="97"/>
      <c r="BV176" s="97"/>
      <c r="BW176" s="97"/>
      <c r="BX176" s="97"/>
      <c r="BY176" s="97"/>
      <c r="BZ176" s="57"/>
      <c r="CB176" s="124"/>
      <c r="CC176" s="124"/>
      <c r="CD176" s="124"/>
      <c r="CE176" s="124"/>
      <c r="CF176" s="124"/>
      <c r="CG176" s="124"/>
      <c r="CH176" s="124"/>
      <c r="CI176" s="124"/>
      <c r="CK176" s="4" t="s">
        <v>199</v>
      </c>
    </row>
    <row r="177" spans="2:93" ht="16.5" customHeight="1">
      <c r="B177" s="96"/>
      <c r="C177" s="803" t="s">
        <v>200</v>
      </c>
      <c r="D177" s="804"/>
      <c r="E177" s="804"/>
      <c r="F177" s="804"/>
      <c r="G177" s="804"/>
      <c r="H177" s="804"/>
      <c r="I177" s="804"/>
      <c r="J177" s="804"/>
      <c r="K177" s="804"/>
      <c r="L177" s="804"/>
      <c r="M177" s="804"/>
      <c r="N177" s="804"/>
      <c r="O177" s="804"/>
      <c r="P177" s="804"/>
      <c r="Q177" s="804"/>
      <c r="R177" s="804"/>
      <c r="S177" s="804"/>
      <c r="T177" s="804"/>
      <c r="U177" s="804"/>
      <c r="V177" s="804"/>
      <c r="W177" s="804"/>
      <c r="X177" s="804"/>
      <c r="Y177" s="804"/>
      <c r="Z177" s="804"/>
      <c r="AA177" s="804"/>
      <c r="AB177" s="804"/>
      <c r="AC177" s="804"/>
      <c r="AD177" s="804"/>
      <c r="AE177" s="804"/>
      <c r="AF177" s="804"/>
      <c r="AG177" s="804"/>
      <c r="AH177" s="804"/>
      <c r="AI177" s="804"/>
      <c r="AJ177" s="804"/>
      <c r="AK177" s="804"/>
      <c r="AL177" s="804"/>
      <c r="AM177" s="804"/>
      <c r="AN177" s="804"/>
      <c r="AO177" s="805"/>
      <c r="AP177" s="820"/>
      <c r="AQ177" s="821"/>
      <c r="AR177" s="821"/>
      <c r="AS177" s="821"/>
      <c r="AT177" s="821"/>
      <c r="AU177" s="821"/>
      <c r="AV177" s="821"/>
      <c r="AW177" s="821"/>
      <c r="AX177" s="821"/>
      <c r="AY177" s="821"/>
      <c r="AZ177" s="821"/>
      <c r="BA177" s="821"/>
      <c r="BB177" s="822"/>
      <c r="BC177" s="823" t="s">
        <v>115</v>
      </c>
      <c r="BD177" s="824"/>
      <c r="BE177" s="824"/>
      <c r="BF177" s="824"/>
      <c r="BG177" s="824"/>
      <c r="BH177" s="825"/>
      <c r="BI177" s="77"/>
      <c r="BJ177" s="77"/>
      <c r="BK177" s="77"/>
      <c r="BL177" s="125"/>
      <c r="BM177" s="125"/>
      <c r="BN177" s="125"/>
      <c r="BO177" s="97"/>
      <c r="BP177" s="97"/>
      <c r="BQ177" s="97"/>
      <c r="BR177" s="97"/>
      <c r="BS177" s="97"/>
      <c r="BT177" s="97"/>
      <c r="BU177" s="97"/>
      <c r="BV177" s="97"/>
      <c r="BW177" s="97"/>
      <c r="BX177" s="97"/>
      <c r="BY177" s="97"/>
      <c r="BZ177" s="57"/>
      <c r="CB177" s="124"/>
      <c r="CC177" s="124"/>
      <c r="CD177" s="124"/>
      <c r="CE177" s="124"/>
      <c r="CF177" s="124"/>
      <c r="CG177" s="124"/>
      <c r="CH177" s="124"/>
      <c r="CI177" s="124"/>
      <c r="CK177" s="126" t="s">
        <v>201</v>
      </c>
    </row>
    <row r="178" spans="2:93" ht="28.15" customHeight="1">
      <c r="B178" s="96"/>
      <c r="C178" s="826" t="s">
        <v>202</v>
      </c>
      <c r="D178" s="827"/>
      <c r="E178" s="827"/>
      <c r="F178" s="827"/>
      <c r="G178" s="827"/>
      <c r="H178" s="827"/>
      <c r="I178" s="827"/>
      <c r="J178" s="827"/>
      <c r="K178" s="827"/>
      <c r="L178" s="827"/>
      <c r="M178" s="827"/>
      <c r="N178" s="827"/>
      <c r="O178" s="827"/>
      <c r="P178" s="827"/>
      <c r="Q178" s="827"/>
      <c r="R178" s="827"/>
      <c r="S178" s="827"/>
      <c r="T178" s="827"/>
      <c r="U178" s="827"/>
      <c r="V178" s="827"/>
      <c r="W178" s="827"/>
      <c r="X178" s="827"/>
      <c r="Y178" s="827"/>
      <c r="Z178" s="827"/>
      <c r="AA178" s="827"/>
      <c r="AB178" s="827"/>
      <c r="AC178" s="827"/>
      <c r="AD178" s="827"/>
      <c r="AE178" s="827"/>
      <c r="AF178" s="827"/>
      <c r="AG178" s="827"/>
      <c r="AH178" s="827"/>
      <c r="AI178" s="827"/>
      <c r="AJ178" s="827"/>
      <c r="AK178" s="827"/>
      <c r="AL178" s="827"/>
      <c r="AM178" s="827"/>
      <c r="AN178" s="827"/>
      <c r="AO178" s="827"/>
      <c r="AP178" s="819"/>
      <c r="AQ178" s="819"/>
      <c r="AR178" s="819"/>
      <c r="AS178" s="819"/>
      <c r="AT178" s="819"/>
      <c r="AU178" s="819"/>
      <c r="AV178" s="819"/>
      <c r="AW178" s="819"/>
      <c r="AX178" s="819"/>
      <c r="AY178" s="819"/>
      <c r="AZ178" s="819"/>
      <c r="BA178" s="819"/>
      <c r="BB178" s="819"/>
      <c r="BC178" s="818" t="s">
        <v>203</v>
      </c>
      <c r="BD178" s="684"/>
      <c r="BE178" s="684"/>
      <c r="BF178" s="684"/>
      <c r="BG178" s="684"/>
      <c r="BH178" s="684"/>
      <c r="BI178" s="684"/>
      <c r="BJ178" s="684"/>
      <c r="BK178" s="684"/>
      <c r="BL178" s="684"/>
      <c r="BM178" s="684"/>
      <c r="BN178" s="684"/>
      <c r="BO178" s="684"/>
      <c r="BP178" s="684"/>
      <c r="BQ178" s="684"/>
      <c r="BR178" s="684"/>
      <c r="BS178" s="684"/>
      <c r="BT178" s="684"/>
      <c r="BU178" s="684"/>
      <c r="BV178" s="684"/>
      <c r="BW178" s="684"/>
      <c r="BX178" s="684"/>
      <c r="BY178" s="684"/>
      <c r="BZ178" s="685"/>
      <c r="CB178" s="124"/>
      <c r="CC178" s="124"/>
      <c r="CD178" s="124"/>
      <c r="CE178" s="124"/>
      <c r="CF178" s="124"/>
      <c r="CG178" s="124"/>
      <c r="CH178" s="124"/>
      <c r="CI178" s="124"/>
      <c r="CK178" s="126" t="s">
        <v>204</v>
      </c>
    </row>
    <row r="179" spans="2:93" ht="30.75" customHeight="1">
      <c r="B179" s="96"/>
      <c r="C179" s="813" t="s">
        <v>205</v>
      </c>
      <c r="D179" s="814"/>
      <c r="E179" s="814"/>
      <c r="F179" s="814"/>
      <c r="G179" s="814"/>
      <c r="H179" s="814"/>
      <c r="I179" s="814"/>
      <c r="J179" s="814"/>
      <c r="K179" s="814"/>
      <c r="L179" s="814"/>
      <c r="M179" s="814"/>
      <c r="N179" s="814"/>
      <c r="O179" s="814"/>
      <c r="P179" s="814"/>
      <c r="Q179" s="814"/>
      <c r="R179" s="814"/>
      <c r="S179" s="814"/>
      <c r="T179" s="814"/>
      <c r="U179" s="814"/>
      <c r="V179" s="814"/>
      <c r="W179" s="814"/>
      <c r="X179" s="814"/>
      <c r="Y179" s="814"/>
      <c r="Z179" s="814"/>
      <c r="AA179" s="814"/>
      <c r="AB179" s="814"/>
      <c r="AC179" s="814"/>
      <c r="AD179" s="814"/>
      <c r="AE179" s="814"/>
      <c r="AF179" s="814"/>
      <c r="AG179" s="814"/>
      <c r="AH179" s="814"/>
      <c r="AI179" s="814"/>
      <c r="AJ179" s="814"/>
      <c r="AK179" s="814"/>
      <c r="AL179" s="814"/>
      <c r="AM179" s="814"/>
      <c r="AN179" s="814"/>
      <c r="AO179" s="814"/>
      <c r="AP179" s="815"/>
      <c r="AQ179" s="816"/>
      <c r="AR179" s="816"/>
      <c r="AS179" s="816"/>
      <c r="AT179" s="816"/>
      <c r="AU179" s="816"/>
      <c r="AV179" s="816"/>
      <c r="AW179" s="816"/>
      <c r="AX179" s="816"/>
      <c r="AY179" s="816"/>
      <c r="AZ179" s="816"/>
      <c r="BA179" s="816"/>
      <c r="BB179" s="817"/>
      <c r="BC179" s="812" t="s">
        <v>174</v>
      </c>
      <c r="BD179" s="812"/>
      <c r="BE179" s="812"/>
      <c r="BF179" s="812"/>
      <c r="BG179" s="812"/>
      <c r="BH179" s="812"/>
      <c r="BI179" s="818" t="s">
        <v>206</v>
      </c>
      <c r="BJ179" s="684"/>
      <c r="BK179" s="684"/>
      <c r="BL179" s="684"/>
      <c r="BM179" s="684"/>
      <c r="BN179" s="684"/>
      <c r="BO179" s="684"/>
      <c r="BP179" s="684"/>
      <c r="BQ179" s="684"/>
      <c r="BR179" s="684"/>
      <c r="BS179" s="684"/>
      <c r="BT179" s="684"/>
      <c r="BU179" s="684"/>
      <c r="BV179" s="684"/>
      <c r="BW179" s="684"/>
      <c r="BX179" s="684"/>
      <c r="BY179" s="684"/>
      <c r="BZ179" s="685"/>
      <c r="CB179" s="124"/>
      <c r="CC179" s="124"/>
      <c r="CD179" s="124"/>
      <c r="CE179" s="124"/>
      <c r="CF179" s="124"/>
      <c r="CG179" s="124"/>
      <c r="CH179" s="124"/>
      <c r="CI179" s="124"/>
    </row>
    <row r="180" spans="2:93" ht="27.6" customHeight="1">
      <c r="B180" s="96"/>
      <c r="C180" s="813" t="s">
        <v>207</v>
      </c>
      <c r="D180" s="814"/>
      <c r="E180" s="814"/>
      <c r="F180" s="814"/>
      <c r="G180" s="814"/>
      <c r="H180" s="814"/>
      <c r="I180" s="814"/>
      <c r="J180" s="814"/>
      <c r="K180" s="814"/>
      <c r="L180" s="814"/>
      <c r="M180" s="814"/>
      <c r="N180" s="814"/>
      <c r="O180" s="814"/>
      <c r="P180" s="814"/>
      <c r="Q180" s="814"/>
      <c r="R180" s="814"/>
      <c r="S180" s="814"/>
      <c r="T180" s="814"/>
      <c r="U180" s="814"/>
      <c r="V180" s="814"/>
      <c r="W180" s="814"/>
      <c r="X180" s="814"/>
      <c r="Y180" s="814"/>
      <c r="Z180" s="814"/>
      <c r="AA180" s="814"/>
      <c r="AB180" s="814"/>
      <c r="AC180" s="814"/>
      <c r="AD180" s="814"/>
      <c r="AE180" s="814"/>
      <c r="AF180" s="814"/>
      <c r="AG180" s="814"/>
      <c r="AH180" s="814"/>
      <c r="AI180" s="814"/>
      <c r="AJ180" s="814"/>
      <c r="AK180" s="814"/>
      <c r="AL180" s="814"/>
      <c r="AM180" s="814"/>
      <c r="AN180" s="814"/>
      <c r="AO180" s="814"/>
      <c r="AP180" s="806" t="str">
        <f>IF($AP$178="","",IF($AP$178="切り分けできる",0,ROUNDDOWN(ROUNDDOWN($AP$177,1)*20000,0)))</f>
        <v/>
      </c>
      <c r="AQ180" s="807"/>
      <c r="AR180" s="807"/>
      <c r="AS180" s="807"/>
      <c r="AT180" s="807"/>
      <c r="AU180" s="807"/>
      <c r="AV180" s="807"/>
      <c r="AW180" s="807"/>
      <c r="AX180" s="807"/>
      <c r="AY180" s="807"/>
      <c r="AZ180" s="807"/>
      <c r="BA180" s="807"/>
      <c r="BB180" s="808"/>
      <c r="BC180" s="812" t="s">
        <v>174</v>
      </c>
      <c r="BD180" s="812"/>
      <c r="BE180" s="812"/>
      <c r="BF180" s="812"/>
      <c r="BG180" s="812"/>
      <c r="BH180" s="812"/>
      <c r="BI180" s="77"/>
      <c r="BJ180" s="77"/>
      <c r="BK180" s="77"/>
      <c r="BL180" s="125"/>
      <c r="BM180" s="125"/>
      <c r="BN180" s="125"/>
      <c r="BO180" s="97"/>
      <c r="BP180" s="97"/>
      <c r="BQ180" s="97"/>
      <c r="BR180" s="97"/>
      <c r="BS180" s="97"/>
      <c r="BT180" s="97"/>
      <c r="BU180" s="97"/>
      <c r="BV180" s="97"/>
      <c r="BW180" s="97"/>
      <c r="BX180" s="97"/>
      <c r="BY180" s="97"/>
      <c r="BZ180" s="57"/>
      <c r="CB180" s="124"/>
      <c r="CC180" s="124"/>
      <c r="CD180" s="124"/>
      <c r="CE180" s="124"/>
      <c r="CF180" s="124"/>
      <c r="CG180" s="124"/>
      <c r="CH180" s="124"/>
      <c r="CI180" s="124"/>
    </row>
    <row r="181" spans="2:93" ht="16.5" customHeight="1">
      <c r="B181" s="96"/>
      <c r="C181" s="803" t="s">
        <v>208</v>
      </c>
      <c r="D181" s="804"/>
      <c r="E181" s="804"/>
      <c r="F181" s="804"/>
      <c r="G181" s="804"/>
      <c r="H181" s="804"/>
      <c r="I181" s="804"/>
      <c r="J181" s="804"/>
      <c r="K181" s="804"/>
      <c r="L181" s="804"/>
      <c r="M181" s="804"/>
      <c r="N181" s="804"/>
      <c r="O181" s="804"/>
      <c r="P181" s="804"/>
      <c r="Q181" s="804"/>
      <c r="R181" s="804"/>
      <c r="S181" s="804"/>
      <c r="T181" s="804"/>
      <c r="U181" s="804"/>
      <c r="V181" s="804"/>
      <c r="W181" s="804"/>
      <c r="X181" s="804"/>
      <c r="Y181" s="804"/>
      <c r="Z181" s="804"/>
      <c r="AA181" s="804"/>
      <c r="AB181" s="804"/>
      <c r="AC181" s="804"/>
      <c r="AD181" s="804"/>
      <c r="AE181" s="804"/>
      <c r="AF181" s="804"/>
      <c r="AG181" s="804"/>
      <c r="AH181" s="804"/>
      <c r="AI181" s="804"/>
      <c r="AJ181" s="804"/>
      <c r="AK181" s="804"/>
      <c r="AL181" s="804"/>
      <c r="AM181" s="804"/>
      <c r="AN181" s="804"/>
      <c r="AO181" s="805"/>
      <c r="AP181" s="806" t="str">
        <f>IF(AP176="","",IF('C-1経費内訳'!E16=0,"",IF(AND(AP176=CK177,AP178=""),"",IF(AND(AP176=CK177,AP178="切り分けできる",AP179=""),"",'C-1経費内訳'!E16))))</f>
        <v/>
      </c>
      <c r="AQ181" s="807"/>
      <c r="AR181" s="807"/>
      <c r="AS181" s="807"/>
      <c r="AT181" s="807"/>
      <c r="AU181" s="807"/>
      <c r="AV181" s="807"/>
      <c r="AW181" s="807"/>
      <c r="AX181" s="807"/>
      <c r="AY181" s="807"/>
      <c r="AZ181" s="807"/>
      <c r="BA181" s="807"/>
      <c r="BB181" s="808"/>
      <c r="BC181" s="812" t="s">
        <v>174</v>
      </c>
      <c r="BD181" s="812"/>
      <c r="BE181" s="812"/>
      <c r="BF181" s="812"/>
      <c r="BG181" s="812"/>
      <c r="BH181" s="812"/>
      <c r="BI181" s="127"/>
      <c r="BJ181" s="127"/>
      <c r="BK181" s="127"/>
      <c r="BL181" s="125"/>
      <c r="BM181" s="125"/>
      <c r="BN181" s="125"/>
      <c r="BO181" s="97"/>
      <c r="BP181" s="97"/>
      <c r="BQ181" s="97"/>
      <c r="BR181" s="97"/>
      <c r="BS181" s="97"/>
      <c r="BT181" s="97"/>
      <c r="BU181" s="97"/>
      <c r="BV181" s="97"/>
      <c r="BW181" s="97"/>
      <c r="BX181" s="97"/>
      <c r="BY181" s="97"/>
      <c r="BZ181" s="57"/>
      <c r="CB181" s="124"/>
      <c r="CC181" s="124"/>
      <c r="CD181" s="124"/>
      <c r="CE181" s="124"/>
      <c r="CF181" s="124"/>
      <c r="CG181" s="124"/>
      <c r="CH181" s="124"/>
      <c r="CI181" s="124"/>
      <c r="CL181" s="51"/>
      <c r="CM181" s="51" t="s">
        <v>182</v>
      </c>
      <c r="CN181" s="128"/>
    </row>
    <row r="182" spans="2:93" ht="16.5" customHeight="1">
      <c r="B182" s="96"/>
      <c r="C182" s="803" t="s">
        <v>209</v>
      </c>
      <c r="D182" s="804"/>
      <c r="E182" s="804"/>
      <c r="F182" s="804"/>
      <c r="G182" s="804"/>
      <c r="H182" s="804"/>
      <c r="I182" s="804"/>
      <c r="J182" s="804"/>
      <c r="K182" s="804"/>
      <c r="L182" s="804"/>
      <c r="M182" s="804"/>
      <c r="N182" s="804"/>
      <c r="O182" s="804"/>
      <c r="P182" s="804"/>
      <c r="Q182" s="804"/>
      <c r="R182" s="804"/>
      <c r="S182" s="804"/>
      <c r="T182" s="804"/>
      <c r="U182" s="804"/>
      <c r="V182" s="804"/>
      <c r="W182" s="804"/>
      <c r="X182" s="804"/>
      <c r="Y182" s="804"/>
      <c r="Z182" s="804"/>
      <c r="AA182" s="804"/>
      <c r="AB182" s="804"/>
      <c r="AC182" s="804"/>
      <c r="AD182" s="804"/>
      <c r="AE182" s="804"/>
      <c r="AF182" s="804"/>
      <c r="AG182" s="804"/>
      <c r="AH182" s="804"/>
      <c r="AI182" s="804"/>
      <c r="AJ182" s="804"/>
      <c r="AK182" s="804"/>
      <c r="AL182" s="804"/>
      <c r="AM182" s="804"/>
      <c r="AN182" s="804"/>
      <c r="AO182" s="805"/>
      <c r="AP182" s="806" t="str">
        <f>IF(AP181="","",IF(AP181=0,"",IF(AP181&lt;SUM(AP179,AP180),"",IF(AK99="","",ROUNDUP((AP181-SUM(AP179,AP180))/ROUNDDOWN(AK99,1),0)))))</f>
        <v/>
      </c>
      <c r="AQ182" s="807"/>
      <c r="AR182" s="807"/>
      <c r="AS182" s="807"/>
      <c r="AT182" s="807"/>
      <c r="AU182" s="807"/>
      <c r="AV182" s="807"/>
      <c r="AW182" s="807"/>
      <c r="AX182" s="807"/>
      <c r="AY182" s="807"/>
      <c r="AZ182" s="807"/>
      <c r="BA182" s="807"/>
      <c r="BB182" s="808"/>
      <c r="BC182" s="803" t="s">
        <v>210</v>
      </c>
      <c r="BD182" s="804"/>
      <c r="BE182" s="804"/>
      <c r="BF182" s="804"/>
      <c r="BG182" s="804"/>
      <c r="BH182" s="805"/>
      <c r="BI182" s="800" t="s">
        <v>211</v>
      </c>
      <c r="BJ182" s="801"/>
      <c r="BK182" s="801"/>
      <c r="BL182" s="801"/>
      <c r="BM182" s="801"/>
      <c r="BN182" s="801"/>
      <c r="BO182" s="801"/>
      <c r="BP182" s="801"/>
      <c r="BQ182" s="801"/>
      <c r="BR182" s="801"/>
      <c r="BS182" s="801"/>
      <c r="BT182" s="801"/>
      <c r="BU182" s="801"/>
      <c r="BV182" s="801"/>
      <c r="BW182" s="801"/>
      <c r="BX182" s="801"/>
      <c r="BY182" s="801"/>
      <c r="BZ182" s="802"/>
      <c r="CB182" s="124"/>
      <c r="CC182" s="124"/>
      <c r="CD182" s="124"/>
      <c r="CE182" s="124"/>
      <c r="CF182" s="124"/>
      <c r="CG182" s="124"/>
      <c r="CH182" s="124"/>
      <c r="CI182" s="124"/>
      <c r="CL182" s="129" t="s">
        <v>212</v>
      </c>
      <c r="CM182" s="118">
        <v>160000</v>
      </c>
      <c r="CN182" s="130"/>
      <c r="CO182" s="131"/>
    </row>
    <row r="183" spans="2:93" ht="17.25" customHeight="1">
      <c r="B183" s="96"/>
      <c r="C183" s="803" t="s">
        <v>213</v>
      </c>
      <c r="D183" s="804"/>
      <c r="E183" s="804"/>
      <c r="F183" s="804"/>
      <c r="G183" s="804"/>
      <c r="H183" s="804"/>
      <c r="I183" s="804"/>
      <c r="J183" s="804"/>
      <c r="K183" s="804"/>
      <c r="L183" s="804"/>
      <c r="M183" s="804"/>
      <c r="N183" s="804"/>
      <c r="O183" s="804"/>
      <c r="P183" s="804"/>
      <c r="Q183" s="804"/>
      <c r="R183" s="804"/>
      <c r="S183" s="804"/>
      <c r="T183" s="804"/>
      <c r="U183" s="804"/>
      <c r="V183" s="804"/>
      <c r="W183" s="804"/>
      <c r="X183" s="804"/>
      <c r="Y183" s="804"/>
      <c r="Z183" s="804"/>
      <c r="AA183" s="804"/>
      <c r="AB183" s="804"/>
      <c r="AC183" s="804"/>
      <c r="AD183" s="804"/>
      <c r="AE183" s="804"/>
      <c r="AF183" s="804"/>
      <c r="AG183" s="804"/>
      <c r="AH183" s="804"/>
      <c r="AI183" s="804"/>
      <c r="AJ183" s="804"/>
      <c r="AK183" s="804"/>
      <c r="AL183" s="804"/>
      <c r="AM183" s="804"/>
      <c r="AN183" s="804"/>
      <c r="AO183" s="805"/>
      <c r="AP183" s="806" t="str">
        <f>IF(AP182="","",IF(Z99="業務・産業用",CM182,IF(Z99="家庭用",CM183,"")))</f>
        <v/>
      </c>
      <c r="AQ183" s="807"/>
      <c r="AR183" s="807"/>
      <c r="AS183" s="807"/>
      <c r="AT183" s="807"/>
      <c r="AU183" s="807"/>
      <c r="AV183" s="807"/>
      <c r="AW183" s="807"/>
      <c r="AX183" s="807"/>
      <c r="AY183" s="807"/>
      <c r="AZ183" s="807"/>
      <c r="BA183" s="807"/>
      <c r="BB183" s="808"/>
      <c r="BC183" s="803" t="s">
        <v>210</v>
      </c>
      <c r="BD183" s="804"/>
      <c r="BE183" s="804"/>
      <c r="BF183" s="804"/>
      <c r="BG183" s="804"/>
      <c r="BH183" s="805"/>
      <c r="BI183" s="800"/>
      <c r="BJ183" s="801"/>
      <c r="BK183" s="801"/>
      <c r="BL183" s="801"/>
      <c r="BM183" s="801"/>
      <c r="BN183" s="801"/>
      <c r="BO183" s="801"/>
      <c r="BP183" s="801"/>
      <c r="BQ183" s="801"/>
      <c r="BR183" s="801"/>
      <c r="BS183" s="801"/>
      <c r="BT183" s="801"/>
      <c r="BU183" s="801"/>
      <c r="BV183" s="801"/>
      <c r="BW183" s="801"/>
      <c r="BX183" s="801"/>
      <c r="BY183" s="801"/>
      <c r="BZ183" s="802"/>
      <c r="CB183" s="124"/>
      <c r="CC183" s="124"/>
      <c r="CD183" s="124"/>
      <c r="CE183" s="124"/>
      <c r="CF183" s="124"/>
      <c r="CG183" s="124"/>
      <c r="CH183" s="124"/>
      <c r="CI183" s="124"/>
      <c r="CL183" s="8" t="s">
        <v>214</v>
      </c>
      <c r="CM183" s="118">
        <v>141000</v>
      </c>
      <c r="CN183" s="130"/>
      <c r="CO183" s="131"/>
    </row>
    <row r="184" spans="2:93" ht="16.5" customHeight="1">
      <c r="B184" s="96"/>
      <c r="C184" s="803" t="s">
        <v>195</v>
      </c>
      <c r="D184" s="804"/>
      <c r="E184" s="804"/>
      <c r="F184" s="804"/>
      <c r="G184" s="804"/>
      <c r="H184" s="804"/>
      <c r="I184" s="804"/>
      <c r="J184" s="804"/>
      <c r="K184" s="804"/>
      <c r="L184" s="804"/>
      <c r="M184" s="804"/>
      <c r="N184" s="804"/>
      <c r="O184" s="804"/>
      <c r="P184" s="804"/>
      <c r="Q184" s="804"/>
      <c r="R184" s="804"/>
      <c r="S184" s="804"/>
      <c r="T184" s="804"/>
      <c r="U184" s="804"/>
      <c r="V184" s="804"/>
      <c r="W184" s="804"/>
      <c r="X184" s="804"/>
      <c r="Y184" s="804"/>
      <c r="Z184" s="804"/>
      <c r="AA184" s="804"/>
      <c r="AB184" s="804"/>
      <c r="AC184" s="804"/>
      <c r="AD184" s="804"/>
      <c r="AE184" s="804"/>
      <c r="AF184" s="804"/>
      <c r="AG184" s="804"/>
      <c r="AH184" s="804"/>
      <c r="AI184" s="804"/>
      <c r="AJ184" s="804"/>
      <c r="AK184" s="804"/>
      <c r="AL184" s="804"/>
      <c r="AM184" s="804"/>
      <c r="AN184" s="804"/>
      <c r="AO184" s="805"/>
      <c r="AP184" s="809" t="str">
        <f>IF(AP183="","",IF(AP182&lt;=AP183,"〇","×"))</f>
        <v/>
      </c>
      <c r="AQ184" s="810"/>
      <c r="AR184" s="810"/>
      <c r="AS184" s="810"/>
      <c r="AT184" s="810"/>
      <c r="AU184" s="810"/>
      <c r="AV184" s="810"/>
      <c r="AW184" s="810"/>
      <c r="AX184" s="810"/>
      <c r="AY184" s="810"/>
      <c r="AZ184" s="810"/>
      <c r="BA184" s="810"/>
      <c r="BB184" s="811"/>
      <c r="BC184" s="103"/>
      <c r="BD184" s="103"/>
      <c r="BE184" s="103"/>
      <c r="BF184" s="103"/>
      <c r="BG184" s="103"/>
      <c r="BH184" s="103"/>
      <c r="BI184" s="125"/>
      <c r="BJ184" s="125"/>
      <c r="BK184" s="125"/>
      <c r="BL184" s="125"/>
      <c r="BM184" s="125"/>
      <c r="BN184" s="125"/>
      <c r="BO184" s="97"/>
      <c r="BP184" s="97"/>
      <c r="BQ184" s="97"/>
      <c r="BR184" s="97"/>
      <c r="BS184" s="97"/>
      <c r="BT184" s="97"/>
      <c r="BU184" s="97"/>
      <c r="BV184" s="97"/>
      <c r="BW184" s="97"/>
      <c r="BX184" s="97"/>
      <c r="BY184" s="97"/>
      <c r="BZ184" s="57"/>
      <c r="CB184" s="124"/>
      <c r="CC184" s="124"/>
      <c r="CD184" s="124"/>
      <c r="CE184" s="124"/>
      <c r="CF184" s="124"/>
      <c r="CG184" s="124"/>
      <c r="CH184" s="124"/>
      <c r="CI184" s="124"/>
    </row>
    <row r="185" spans="2:93" ht="6.75" customHeight="1" thickBot="1">
      <c r="B185" s="60"/>
      <c r="C185" s="132"/>
      <c r="D185" s="132"/>
      <c r="E185" s="132"/>
      <c r="F185" s="132"/>
      <c r="G185" s="132"/>
      <c r="H185" s="132"/>
      <c r="I185" s="132"/>
      <c r="J185" s="132"/>
      <c r="K185" s="132"/>
      <c r="L185" s="132"/>
      <c r="M185" s="132"/>
      <c r="N185" s="132"/>
      <c r="O185" s="132"/>
      <c r="P185" s="132"/>
      <c r="Q185" s="132"/>
      <c r="R185" s="132"/>
      <c r="S185" s="132"/>
      <c r="T185" s="132"/>
      <c r="U185" s="132"/>
      <c r="V185" s="132"/>
      <c r="W185" s="132"/>
      <c r="X185" s="132"/>
      <c r="Y185" s="132"/>
      <c r="Z185" s="132"/>
      <c r="AA185" s="132"/>
      <c r="AB185" s="132"/>
      <c r="AC185" s="132"/>
      <c r="AD185" s="132"/>
      <c r="AE185" s="132"/>
      <c r="AF185" s="132"/>
      <c r="AG185" s="132"/>
      <c r="AH185" s="132"/>
      <c r="AI185" s="132"/>
      <c r="AJ185" s="132"/>
      <c r="AK185" s="132"/>
      <c r="AL185" s="132"/>
      <c r="AM185" s="132"/>
      <c r="AN185" s="132"/>
      <c r="AO185" s="132"/>
      <c r="AP185" s="133"/>
      <c r="AQ185" s="133"/>
      <c r="AR185" s="133"/>
      <c r="AS185" s="133"/>
      <c r="AT185" s="133"/>
      <c r="AU185" s="133"/>
      <c r="AV185" s="133"/>
      <c r="AW185" s="133"/>
      <c r="AX185" s="133"/>
      <c r="AY185" s="133"/>
      <c r="AZ185" s="133"/>
      <c r="BA185" s="133"/>
      <c r="BB185" s="133"/>
      <c r="BC185" s="134"/>
      <c r="BD185" s="134"/>
      <c r="BE185" s="134"/>
      <c r="BF185" s="134"/>
      <c r="BG185" s="134"/>
      <c r="BH185" s="134"/>
      <c r="BI185" s="135"/>
      <c r="BJ185" s="135"/>
      <c r="BK185" s="135"/>
      <c r="BL185" s="135"/>
      <c r="BM185" s="135"/>
      <c r="BN185" s="135"/>
      <c r="BO185" s="61"/>
      <c r="BP185" s="61"/>
      <c r="BQ185" s="61"/>
      <c r="BR185" s="61"/>
      <c r="BS185" s="61"/>
      <c r="BT185" s="61"/>
      <c r="BU185" s="61"/>
      <c r="BV185" s="61"/>
      <c r="BW185" s="61"/>
      <c r="BX185" s="61"/>
      <c r="BY185" s="61"/>
      <c r="BZ185" s="62"/>
      <c r="CB185" s="124"/>
      <c r="CC185" s="124"/>
      <c r="CD185" s="124"/>
      <c r="CE185" s="124"/>
      <c r="CF185" s="124"/>
      <c r="CG185" s="124"/>
      <c r="CH185" s="124"/>
      <c r="CI185" s="124"/>
    </row>
    <row r="186" spans="2:93" ht="19.5" thickBot="1">
      <c r="B186" s="789" t="s">
        <v>452</v>
      </c>
      <c r="C186" s="790"/>
      <c r="D186" s="790"/>
      <c r="E186" s="790"/>
      <c r="F186" s="790"/>
      <c r="G186" s="790"/>
      <c r="H186" s="790"/>
      <c r="I186" s="790"/>
      <c r="J186" s="790"/>
      <c r="K186" s="790"/>
      <c r="L186" s="790"/>
      <c r="M186" s="790"/>
      <c r="N186" s="790"/>
      <c r="O186" s="790"/>
      <c r="P186" s="790"/>
      <c r="Q186" s="790"/>
      <c r="R186" s="790"/>
      <c r="S186" s="790"/>
      <c r="T186" s="790"/>
      <c r="U186" s="790"/>
      <c r="V186" s="790"/>
      <c r="W186" s="790"/>
      <c r="X186" s="790"/>
      <c r="Y186" s="790"/>
      <c r="Z186" s="790"/>
      <c r="AA186" s="790"/>
      <c r="AB186" s="790"/>
      <c r="AC186" s="790"/>
      <c r="AD186" s="790"/>
      <c r="AE186" s="790"/>
      <c r="AF186" s="790"/>
      <c r="AG186" s="790"/>
      <c r="AH186" s="790"/>
      <c r="AI186" s="790"/>
      <c r="AJ186" s="790"/>
      <c r="AK186" s="790"/>
      <c r="AL186" s="790"/>
      <c r="AM186" s="790"/>
      <c r="AN186" s="790"/>
      <c r="AO186" s="790"/>
      <c r="AP186" s="790"/>
      <c r="AQ186" s="790"/>
      <c r="AR186" s="790"/>
      <c r="AS186" s="790"/>
      <c r="AT186" s="790"/>
      <c r="AU186" s="790"/>
      <c r="AV186" s="790"/>
      <c r="AW186" s="790"/>
      <c r="AX186" s="790"/>
      <c r="AY186" s="790"/>
      <c r="AZ186" s="790"/>
      <c r="BA186" s="790"/>
      <c r="BB186" s="790"/>
      <c r="BC186" s="790"/>
      <c r="BD186" s="790"/>
      <c r="BE186" s="790"/>
      <c r="BF186" s="790"/>
      <c r="BG186" s="790"/>
      <c r="BH186" s="790"/>
      <c r="BI186" s="790"/>
      <c r="BJ186" s="790"/>
      <c r="BK186" s="790"/>
      <c r="BL186" s="790"/>
      <c r="BM186" s="790"/>
      <c r="BN186" s="790"/>
      <c r="BO186" s="790"/>
      <c r="BP186" s="790"/>
      <c r="BQ186" s="790"/>
      <c r="BR186" s="790"/>
      <c r="BS186" s="790"/>
      <c r="BT186" s="790"/>
      <c r="BU186" s="790"/>
      <c r="BV186" s="790"/>
      <c r="BW186" s="790"/>
      <c r="BX186" s="790"/>
      <c r="BY186" s="790"/>
      <c r="BZ186" s="791"/>
    </row>
    <row r="187" spans="2:93" ht="17.25" customHeight="1">
      <c r="B187" s="780" t="s">
        <v>440</v>
      </c>
      <c r="C187" s="781"/>
      <c r="D187" s="781"/>
      <c r="E187" s="781"/>
      <c r="F187" s="781"/>
      <c r="G187" s="781"/>
      <c r="H187" s="781"/>
      <c r="I187" s="781"/>
      <c r="J187" s="781"/>
      <c r="K187" s="781"/>
      <c r="L187" s="781"/>
      <c r="M187" s="781"/>
      <c r="N187" s="781"/>
      <c r="O187" s="781"/>
      <c r="P187" s="781"/>
      <c r="Q187" s="781"/>
      <c r="R187" s="781"/>
      <c r="S187" s="781"/>
      <c r="T187" s="781"/>
      <c r="U187" s="781"/>
      <c r="V187" s="781"/>
      <c r="W187" s="781"/>
      <c r="X187" s="781"/>
      <c r="Y187" s="781"/>
      <c r="Z187" s="781"/>
      <c r="AA187" s="781"/>
      <c r="AB187" s="781"/>
      <c r="AC187" s="781"/>
      <c r="AD187" s="781"/>
      <c r="AE187" s="781"/>
      <c r="AF187" s="781"/>
      <c r="AG187" s="781"/>
      <c r="AH187" s="781"/>
      <c r="AI187" s="781"/>
      <c r="AJ187" s="781"/>
      <c r="AK187" s="781"/>
      <c r="AL187" s="781"/>
      <c r="AM187" s="781"/>
      <c r="AN187" s="781"/>
      <c r="AO187" s="781"/>
      <c r="AP187" s="781"/>
      <c r="AQ187" s="781"/>
      <c r="AR187" s="781"/>
      <c r="AS187" s="781"/>
      <c r="AT187" s="781"/>
      <c r="AU187" s="781"/>
      <c r="AV187" s="781"/>
      <c r="AW187" s="781"/>
      <c r="AX187" s="781"/>
      <c r="AY187" s="781"/>
      <c r="AZ187" s="781"/>
      <c r="BA187" s="781"/>
      <c r="BB187" s="781"/>
      <c r="BC187" s="781"/>
      <c r="BD187" s="781"/>
      <c r="BE187" s="781"/>
      <c r="BF187" s="781"/>
      <c r="BG187" s="781"/>
      <c r="BH187" s="781"/>
      <c r="BI187" s="781"/>
      <c r="BJ187" s="781"/>
      <c r="BK187" s="781"/>
      <c r="BL187" s="781"/>
      <c r="BM187" s="781"/>
      <c r="BN187" s="781"/>
      <c r="BO187" s="781"/>
      <c r="BP187" s="781"/>
      <c r="BQ187" s="781"/>
      <c r="BR187" s="781"/>
      <c r="BS187" s="781"/>
      <c r="BT187" s="781"/>
      <c r="BU187" s="781"/>
      <c r="BV187" s="781"/>
      <c r="BW187" s="781"/>
      <c r="BX187" s="781"/>
      <c r="BY187" s="781"/>
      <c r="BZ187" s="782"/>
      <c r="CB187" s="11"/>
      <c r="CC187" s="11"/>
      <c r="CD187" s="11"/>
      <c r="CE187" s="11"/>
      <c r="CF187" s="11"/>
      <c r="CG187" s="11"/>
      <c r="CH187" s="11"/>
      <c r="CI187" s="11"/>
    </row>
    <row r="188" spans="2:93" ht="17.25" customHeight="1">
      <c r="B188" s="783"/>
      <c r="C188" s="784"/>
      <c r="D188" s="784"/>
      <c r="E188" s="784"/>
      <c r="F188" s="784"/>
      <c r="G188" s="784"/>
      <c r="H188" s="784"/>
      <c r="I188" s="784"/>
      <c r="J188" s="784"/>
      <c r="K188" s="784"/>
      <c r="L188" s="784"/>
      <c r="M188" s="784"/>
      <c r="N188" s="784"/>
      <c r="O188" s="784"/>
      <c r="P188" s="784"/>
      <c r="Q188" s="784"/>
      <c r="R188" s="784"/>
      <c r="S188" s="784"/>
      <c r="T188" s="784"/>
      <c r="U188" s="784"/>
      <c r="V188" s="784"/>
      <c r="W188" s="784"/>
      <c r="X188" s="784"/>
      <c r="Y188" s="784"/>
      <c r="Z188" s="784"/>
      <c r="AA188" s="784"/>
      <c r="AB188" s="784"/>
      <c r="AC188" s="784"/>
      <c r="AD188" s="784"/>
      <c r="AE188" s="784"/>
      <c r="AF188" s="784"/>
      <c r="AG188" s="784"/>
      <c r="AH188" s="784"/>
      <c r="AI188" s="784"/>
      <c r="AJ188" s="784"/>
      <c r="AK188" s="784"/>
      <c r="AL188" s="784"/>
      <c r="AM188" s="784"/>
      <c r="AN188" s="784"/>
      <c r="AO188" s="784"/>
      <c r="AP188" s="784"/>
      <c r="AQ188" s="784"/>
      <c r="AR188" s="784"/>
      <c r="AS188" s="784"/>
      <c r="AT188" s="784"/>
      <c r="AU188" s="784"/>
      <c r="AV188" s="784"/>
      <c r="AW188" s="784"/>
      <c r="AX188" s="784"/>
      <c r="AY188" s="784"/>
      <c r="AZ188" s="784"/>
      <c r="BA188" s="784"/>
      <c r="BB188" s="784"/>
      <c r="BC188" s="784"/>
      <c r="BD188" s="784"/>
      <c r="BE188" s="784"/>
      <c r="BF188" s="784"/>
      <c r="BG188" s="784"/>
      <c r="BH188" s="784"/>
      <c r="BI188" s="784"/>
      <c r="BJ188" s="784"/>
      <c r="BK188" s="784"/>
      <c r="BL188" s="784"/>
      <c r="BM188" s="784"/>
      <c r="BN188" s="784"/>
      <c r="BO188" s="784"/>
      <c r="BP188" s="784"/>
      <c r="BQ188" s="784"/>
      <c r="BR188" s="784"/>
      <c r="BS188" s="784"/>
      <c r="BT188" s="784"/>
      <c r="BU188" s="784"/>
      <c r="BV188" s="784"/>
      <c r="BW188" s="784"/>
      <c r="BX188" s="784"/>
      <c r="BY188" s="784"/>
      <c r="BZ188" s="785"/>
      <c r="CB188" s="11"/>
      <c r="CC188" s="11"/>
      <c r="CD188" s="11"/>
      <c r="CE188" s="11"/>
      <c r="CF188" s="11"/>
      <c r="CG188" s="11"/>
      <c r="CH188" s="11"/>
      <c r="CI188" s="11"/>
    </row>
    <row r="189" spans="2:93" ht="17.25" customHeight="1">
      <c r="B189" s="783"/>
      <c r="C189" s="784"/>
      <c r="D189" s="784"/>
      <c r="E189" s="784"/>
      <c r="F189" s="784"/>
      <c r="G189" s="784"/>
      <c r="H189" s="784"/>
      <c r="I189" s="784"/>
      <c r="J189" s="784"/>
      <c r="K189" s="784"/>
      <c r="L189" s="784"/>
      <c r="M189" s="784"/>
      <c r="N189" s="784"/>
      <c r="O189" s="784"/>
      <c r="P189" s="784"/>
      <c r="Q189" s="784"/>
      <c r="R189" s="784"/>
      <c r="S189" s="784"/>
      <c r="T189" s="784"/>
      <c r="U189" s="784"/>
      <c r="V189" s="784"/>
      <c r="W189" s="784"/>
      <c r="X189" s="784"/>
      <c r="Y189" s="784"/>
      <c r="Z189" s="784"/>
      <c r="AA189" s="784"/>
      <c r="AB189" s="784"/>
      <c r="AC189" s="784"/>
      <c r="AD189" s="784"/>
      <c r="AE189" s="784"/>
      <c r="AF189" s="784"/>
      <c r="AG189" s="784"/>
      <c r="AH189" s="784"/>
      <c r="AI189" s="784"/>
      <c r="AJ189" s="784"/>
      <c r="AK189" s="784"/>
      <c r="AL189" s="784"/>
      <c r="AM189" s="784"/>
      <c r="AN189" s="784"/>
      <c r="AO189" s="784"/>
      <c r="AP189" s="784"/>
      <c r="AQ189" s="784"/>
      <c r="AR189" s="784"/>
      <c r="AS189" s="784"/>
      <c r="AT189" s="784"/>
      <c r="AU189" s="784"/>
      <c r="AV189" s="784"/>
      <c r="AW189" s="784"/>
      <c r="AX189" s="784"/>
      <c r="AY189" s="784"/>
      <c r="AZ189" s="784"/>
      <c r="BA189" s="784"/>
      <c r="BB189" s="784"/>
      <c r="BC189" s="784"/>
      <c r="BD189" s="784"/>
      <c r="BE189" s="784"/>
      <c r="BF189" s="784"/>
      <c r="BG189" s="784"/>
      <c r="BH189" s="784"/>
      <c r="BI189" s="784"/>
      <c r="BJ189" s="784"/>
      <c r="BK189" s="784"/>
      <c r="BL189" s="784"/>
      <c r="BM189" s="784"/>
      <c r="BN189" s="784"/>
      <c r="BO189" s="784"/>
      <c r="BP189" s="784"/>
      <c r="BQ189" s="784"/>
      <c r="BR189" s="784"/>
      <c r="BS189" s="784"/>
      <c r="BT189" s="784"/>
      <c r="BU189" s="784"/>
      <c r="BV189" s="784"/>
      <c r="BW189" s="784"/>
      <c r="BX189" s="784"/>
      <c r="BY189" s="784"/>
      <c r="BZ189" s="785"/>
      <c r="CB189" s="11"/>
      <c r="CC189" s="11"/>
      <c r="CD189" s="11"/>
      <c r="CE189" s="11"/>
      <c r="CF189" s="11"/>
      <c r="CG189" s="11"/>
      <c r="CH189" s="11"/>
      <c r="CI189" s="11"/>
    </row>
    <row r="190" spans="2:93" ht="17.25" customHeight="1">
      <c r="B190" s="783"/>
      <c r="C190" s="784"/>
      <c r="D190" s="784"/>
      <c r="E190" s="784"/>
      <c r="F190" s="784"/>
      <c r="G190" s="784"/>
      <c r="H190" s="784"/>
      <c r="I190" s="784"/>
      <c r="J190" s="784"/>
      <c r="K190" s="784"/>
      <c r="L190" s="784"/>
      <c r="M190" s="784"/>
      <c r="N190" s="784"/>
      <c r="O190" s="784"/>
      <c r="P190" s="784"/>
      <c r="Q190" s="784"/>
      <c r="R190" s="784"/>
      <c r="S190" s="784"/>
      <c r="T190" s="784"/>
      <c r="U190" s="784"/>
      <c r="V190" s="784"/>
      <c r="W190" s="784"/>
      <c r="X190" s="784"/>
      <c r="Y190" s="784"/>
      <c r="Z190" s="784"/>
      <c r="AA190" s="784"/>
      <c r="AB190" s="784"/>
      <c r="AC190" s="784"/>
      <c r="AD190" s="784"/>
      <c r="AE190" s="784"/>
      <c r="AF190" s="784"/>
      <c r="AG190" s="784"/>
      <c r="AH190" s="784"/>
      <c r="AI190" s="784"/>
      <c r="AJ190" s="784"/>
      <c r="AK190" s="784"/>
      <c r="AL190" s="784"/>
      <c r="AM190" s="784"/>
      <c r="AN190" s="784"/>
      <c r="AO190" s="784"/>
      <c r="AP190" s="784"/>
      <c r="AQ190" s="784"/>
      <c r="AR190" s="784"/>
      <c r="AS190" s="784"/>
      <c r="AT190" s="784"/>
      <c r="AU190" s="784"/>
      <c r="AV190" s="784"/>
      <c r="AW190" s="784"/>
      <c r="AX190" s="784"/>
      <c r="AY190" s="784"/>
      <c r="AZ190" s="784"/>
      <c r="BA190" s="784"/>
      <c r="BB190" s="784"/>
      <c r="BC190" s="784"/>
      <c r="BD190" s="784"/>
      <c r="BE190" s="784"/>
      <c r="BF190" s="784"/>
      <c r="BG190" s="784"/>
      <c r="BH190" s="784"/>
      <c r="BI190" s="784"/>
      <c r="BJ190" s="784"/>
      <c r="BK190" s="784"/>
      <c r="BL190" s="784"/>
      <c r="BM190" s="784"/>
      <c r="BN190" s="784"/>
      <c r="BO190" s="784"/>
      <c r="BP190" s="784"/>
      <c r="BQ190" s="784"/>
      <c r="BR190" s="784"/>
      <c r="BS190" s="784"/>
      <c r="BT190" s="784"/>
      <c r="BU190" s="784"/>
      <c r="BV190" s="784"/>
      <c r="BW190" s="784"/>
      <c r="BX190" s="784"/>
      <c r="BY190" s="784"/>
      <c r="BZ190" s="785"/>
      <c r="CB190" s="11"/>
      <c r="CC190" s="11"/>
      <c r="CD190" s="11"/>
      <c r="CE190" s="11"/>
      <c r="CF190" s="11"/>
      <c r="CG190" s="11"/>
      <c r="CH190" s="11"/>
      <c r="CI190" s="11"/>
    </row>
    <row r="191" spans="2:93" ht="17.25" customHeight="1">
      <c r="B191" s="783"/>
      <c r="C191" s="784"/>
      <c r="D191" s="784"/>
      <c r="E191" s="784"/>
      <c r="F191" s="784"/>
      <c r="G191" s="784"/>
      <c r="H191" s="784"/>
      <c r="I191" s="784"/>
      <c r="J191" s="784"/>
      <c r="K191" s="784"/>
      <c r="L191" s="784"/>
      <c r="M191" s="784"/>
      <c r="N191" s="784"/>
      <c r="O191" s="784"/>
      <c r="P191" s="784"/>
      <c r="Q191" s="784"/>
      <c r="R191" s="784"/>
      <c r="S191" s="784"/>
      <c r="T191" s="784"/>
      <c r="U191" s="784"/>
      <c r="V191" s="784"/>
      <c r="W191" s="784"/>
      <c r="X191" s="784"/>
      <c r="Y191" s="784"/>
      <c r="Z191" s="784"/>
      <c r="AA191" s="784"/>
      <c r="AB191" s="784"/>
      <c r="AC191" s="784"/>
      <c r="AD191" s="784"/>
      <c r="AE191" s="784"/>
      <c r="AF191" s="784"/>
      <c r="AG191" s="784"/>
      <c r="AH191" s="784"/>
      <c r="AI191" s="784"/>
      <c r="AJ191" s="784"/>
      <c r="AK191" s="784"/>
      <c r="AL191" s="784"/>
      <c r="AM191" s="784"/>
      <c r="AN191" s="784"/>
      <c r="AO191" s="784"/>
      <c r="AP191" s="784"/>
      <c r="AQ191" s="784"/>
      <c r="AR191" s="784"/>
      <c r="AS191" s="784"/>
      <c r="AT191" s="784"/>
      <c r="AU191" s="784"/>
      <c r="AV191" s="784"/>
      <c r="AW191" s="784"/>
      <c r="AX191" s="784"/>
      <c r="AY191" s="784"/>
      <c r="AZ191" s="784"/>
      <c r="BA191" s="784"/>
      <c r="BB191" s="784"/>
      <c r="BC191" s="784"/>
      <c r="BD191" s="784"/>
      <c r="BE191" s="784"/>
      <c r="BF191" s="784"/>
      <c r="BG191" s="784"/>
      <c r="BH191" s="784"/>
      <c r="BI191" s="784"/>
      <c r="BJ191" s="784"/>
      <c r="BK191" s="784"/>
      <c r="BL191" s="784"/>
      <c r="BM191" s="784"/>
      <c r="BN191" s="784"/>
      <c r="BO191" s="784"/>
      <c r="BP191" s="784"/>
      <c r="BQ191" s="784"/>
      <c r="BR191" s="784"/>
      <c r="BS191" s="784"/>
      <c r="BT191" s="784"/>
      <c r="BU191" s="784"/>
      <c r="BV191" s="784"/>
      <c r="BW191" s="784"/>
      <c r="BX191" s="784"/>
      <c r="BY191" s="784"/>
      <c r="BZ191" s="785"/>
      <c r="CB191" s="11"/>
      <c r="CC191" s="11"/>
      <c r="CD191" s="11"/>
      <c r="CE191" s="11"/>
      <c r="CF191" s="11"/>
      <c r="CG191" s="11"/>
      <c r="CH191" s="11"/>
      <c r="CI191" s="11"/>
    </row>
    <row r="192" spans="2:93" ht="17.25" customHeight="1">
      <c r="B192" s="783"/>
      <c r="C192" s="784"/>
      <c r="D192" s="784"/>
      <c r="E192" s="784"/>
      <c r="F192" s="784"/>
      <c r="G192" s="784"/>
      <c r="H192" s="784"/>
      <c r="I192" s="784"/>
      <c r="J192" s="784"/>
      <c r="K192" s="784"/>
      <c r="L192" s="784"/>
      <c r="M192" s="784"/>
      <c r="N192" s="784"/>
      <c r="O192" s="784"/>
      <c r="P192" s="784"/>
      <c r="Q192" s="784"/>
      <c r="R192" s="784"/>
      <c r="S192" s="784"/>
      <c r="T192" s="784"/>
      <c r="U192" s="784"/>
      <c r="V192" s="784"/>
      <c r="W192" s="784"/>
      <c r="X192" s="784"/>
      <c r="Y192" s="784"/>
      <c r="Z192" s="784"/>
      <c r="AA192" s="784"/>
      <c r="AB192" s="784"/>
      <c r="AC192" s="784"/>
      <c r="AD192" s="784"/>
      <c r="AE192" s="784"/>
      <c r="AF192" s="784"/>
      <c r="AG192" s="784"/>
      <c r="AH192" s="784"/>
      <c r="AI192" s="784"/>
      <c r="AJ192" s="784"/>
      <c r="AK192" s="784"/>
      <c r="AL192" s="784"/>
      <c r="AM192" s="784"/>
      <c r="AN192" s="784"/>
      <c r="AO192" s="784"/>
      <c r="AP192" s="784"/>
      <c r="AQ192" s="784"/>
      <c r="AR192" s="784"/>
      <c r="AS192" s="784"/>
      <c r="AT192" s="784"/>
      <c r="AU192" s="784"/>
      <c r="AV192" s="784"/>
      <c r="AW192" s="784"/>
      <c r="AX192" s="784"/>
      <c r="AY192" s="784"/>
      <c r="AZ192" s="784"/>
      <c r="BA192" s="784"/>
      <c r="BB192" s="784"/>
      <c r="BC192" s="784"/>
      <c r="BD192" s="784"/>
      <c r="BE192" s="784"/>
      <c r="BF192" s="784"/>
      <c r="BG192" s="784"/>
      <c r="BH192" s="784"/>
      <c r="BI192" s="784"/>
      <c r="BJ192" s="784"/>
      <c r="BK192" s="784"/>
      <c r="BL192" s="784"/>
      <c r="BM192" s="784"/>
      <c r="BN192" s="784"/>
      <c r="BO192" s="784"/>
      <c r="BP192" s="784"/>
      <c r="BQ192" s="784"/>
      <c r="BR192" s="784"/>
      <c r="BS192" s="784"/>
      <c r="BT192" s="784"/>
      <c r="BU192" s="784"/>
      <c r="BV192" s="784"/>
      <c r="BW192" s="784"/>
      <c r="BX192" s="784"/>
      <c r="BY192" s="784"/>
      <c r="BZ192" s="785"/>
      <c r="CB192" s="11"/>
      <c r="CC192" s="11"/>
      <c r="CD192" s="11"/>
      <c r="CE192" s="11"/>
      <c r="CF192" s="11"/>
      <c r="CG192" s="11"/>
      <c r="CH192" s="11"/>
      <c r="CI192" s="11"/>
    </row>
    <row r="193" spans="2:87" ht="17.25" customHeight="1" thickBot="1">
      <c r="B193" s="786" t="s">
        <v>441</v>
      </c>
      <c r="C193" s="787"/>
      <c r="D193" s="787"/>
      <c r="E193" s="787"/>
      <c r="F193" s="787"/>
      <c r="G193" s="787"/>
      <c r="H193" s="787"/>
      <c r="I193" s="787"/>
      <c r="J193" s="787"/>
      <c r="K193" s="787"/>
      <c r="L193" s="787"/>
      <c r="M193" s="787"/>
      <c r="N193" s="787"/>
      <c r="O193" s="787"/>
      <c r="P193" s="787"/>
      <c r="Q193" s="787"/>
      <c r="R193" s="787"/>
      <c r="S193" s="787"/>
      <c r="T193" s="787"/>
      <c r="U193" s="787"/>
      <c r="V193" s="787"/>
      <c r="W193" s="787"/>
      <c r="X193" s="787"/>
      <c r="Y193" s="787"/>
      <c r="Z193" s="787"/>
      <c r="AA193" s="787"/>
      <c r="AB193" s="787"/>
      <c r="AC193" s="787"/>
      <c r="AD193" s="787"/>
      <c r="AE193" s="787"/>
      <c r="AF193" s="787"/>
      <c r="AG193" s="787"/>
      <c r="AH193" s="787"/>
      <c r="AI193" s="787"/>
      <c r="AJ193" s="787"/>
      <c r="AK193" s="787"/>
      <c r="AL193" s="787"/>
      <c r="AM193" s="787"/>
      <c r="AN193" s="787"/>
      <c r="AO193" s="787"/>
      <c r="AP193" s="787"/>
      <c r="AQ193" s="787"/>
      <c r="AR193" s="787"/>
      <c r="AS193" s="787"/>
      <c r="AT193" s="787"/>
      <c r="AU193" s="787"/>
      <c r="AV193" s="787"/>
      <c r="AW193" s="787"/>
      <c r="AX193" s="787"/>
      <c r="AY193" s="787"/>
      <c r="AZ193" s="787"/>
      <c r="BA193" s="787"/>
      <c r="BB193" s="787"/>
      <c r="BC193" s="787"/>
      <c r="BD193" s="787"/>
      <c r="BE193" s="787"/>
      <c r="BF193" s="787"/>
      <c r="BG193" s="787"/>
      <c r="BH193" s="787"/>
      <c r="BI193" s="787"/>
      <c r="BJ193" s="787"/>
      <c r="BK193" s="787"/>
      <c r="BL193" s="787"/>
      <c r="BM193" s="787"/>
      <c r="BN193" s="787"/>
      <c r="BO193" s="787"/>
      <c r="BP193" s="787"/>
      <c r="BQ193" s="787"/>
      <c r="BR193" s="787"/>
      <c r="BS193" s="787"/>
      <c r="BT193" s="787"/>
      <c r="BU193" s="787"/>
      <c r="BV193" s="787"/>
      <c r="BW193" s="787"/>
      <c r="BX193" s="787"/>
      <c r="BY193" s="787"/>
      <c r="BZ193" s="788"/>
      <c r="CB193" s="11"/>
      <c r="CC193" s="11"/>
      <c r="CD193" s="11"/>
      <c r="CE193" s="11"/>
      <c r="CF193" s="11"/>
      <c r="CG193" s="11"/>
      <c r="CH193" s="11"/>
      <c r="CI193" s="11"/>
    </row>
    <row r="194" spans="2:87" ht="19.5" thickBot="1">
      <c r="B194" s="696" t="s">
        <v>453</v>
      </c>
      <c r="C194" s="697"/>
      <c r="D194" s="697"/>
      <c r="E194" s="697"/>
      <c r="F194" s="697"/>
      <c r="G194" s="697"/>
      <c r="H194" s="697"/>
      <c r="I194" s="697"/>
      <c r="J194" s="697"/>
      <c r="K194" s="697"/>
      <c r="L194" s="697"/>
      <c r="M194" s="697"/>
      <c r="N194" s="697"/>
      <c r="O194" s="697"/>
      <c r="P194" s="697"/>
      <c r="Q194" s="697"/>
      <c r="R194" s="697"/>
      <c r="S194" s="697"/>
      <c r="T194" s="697"/>
      <c r="U194" s="697"/>
      <c r="V194" s="697"/>
      <c r="W194" s="697"/>
      <c r="X194" s="697"/>
      <c r="Y194" s="697"/>
      <c r="Z194" s="697"/>
      <c r="AA194" s="697"/>
      <c r="AB194" s="697"/>
      <c r="AC194" s="697"/>
      <c r="AD194" s="697"/>
      <c r="AE194" s="697"/>
      <c r="AF194" s="697"/>
      <c r="AG194" s="697"/>
      <c r="AH194" s="697"/>
      <c r="AI194" s="697"/>
      <c r="AJ194" s="697"/>
      <c r="AK194" s="697"/>
      <c r="AL194" s="697"/>
      <c r="AM194" s="697"/>
      <c r="AN194" s="697"/>
      <c r="AO194" s="697"/>
      <c r="AP194" s="697"/>
      <c r="AQ194" s="697"/>
      <c r="AR194" s="697"/>
      <c r="AS194" s="697"/>
      <c r="AT194" s="697"/>
      <c r="AU194" s="697"/>
      <c r="AV194" s="697"/>
      <c r="AW194" s="697"/>
      <c r="AX194" s="697"/>
      <c r="AY194" s="697"/>
      <c r="AZ194" s="697"/>
      <c r="BA194" s="697"/>
      <c r="BB194" s="697"/>
      <c r="BC194" s="697"/>
      <c r="BD194" s="697"/>
      <c r="BE194" s="697"/>
      <c r="BF194" s="697"/>
      <c r="BG194" s="697"/>
      <c r="BH194" s="697"/>
      <c r="BI194" s="697"/>
      <c r="BJ194" s="697"/>
      <c r="BK194" s="697"/>
      <c r="BL194" s="697"/>
      <c r="BM194" s="697"/>
      <c r="BN194" s="697"/>
      <c r="BO194" s="697"/>
      <c r="BP194" s="697"/>
      <c r="BQ194" s="697"/>
      <c r="BR194" s="697"/>
      <c r="BS194" s="697"/>
      <c r="BT194" s="697"/>
      <c r="BU194" s="697"/>
      <c r="BV194" s="697"/>
      <c r="BW194" s="697"/>
      <c r="BX194" s="697"/>
      <c r="BY194" s="697"/>
      <c r="BZ194" s="698"/>
    </row>
    <row r="195" spans="2:87" ht="9" customHeight="1">
      <c r="B195" s="137"/>
      <c r="C195" s="138"/>
      <c r="D195" s="65"/>
      <c r="E195" s="65"/>
      <c r="F195" s="65"/>
      <c r="G195" s="65"/>
      <c r="H195" s="65"/>
      <c r="I195" s="65"/>
      <c r="J195" s="65"/>
      <c r="K195" s="65"/>
      <c r="L195" s="65"/>
      <c r="M195" s="65"/>
      <c r="N195" s="65"/>
      <c r="O195" s="65"/>
      <c r="P195" s="65"/>
      <c r="Q195" s="65"/>
      <c r="R195" s="65"/>
      <c r="S195" s="65"/>
      <c r="T195" s="65"/>
      <c r="U195" s="65"/>
      <c r="V195" s="65"/>
      <c r="W195" s="65"/>
      <c r="X195" s="65"/>
      <c r="Y195" s="65"/>
      <c r="Z195" s="65"/>
      <c r="AA195" s="65"/>
      <c r="AB195" s="65"/>
      <c r="AC195" s="65"/>
      <c r="AD195" s="65"/>
      <c r="AE195" s="65"/>
      <c r="AF195" s="65"/>
      <c r="AG195" s="65"/>
      <c r="AH195" s="65"/>
      <c r="AI195" s="65"/>
      <c r="AJ195" s="65"/>
      <c r="AK195" s="65"/>
      <c r="AL195" s="65"/>
      <c r="AM195" s="65"/>
      <c r="AN195" s="65"/>
      <c r="AO195" s="65"/>
      <c r="AP195" s="65"/>
      <c r="AQ195" s="65"/>
      <c r="AR195" s="65"/>
      <c r="AS195" s="65"/>
      <c r="AT195" s="65"/>
      <c r="AU195" s="65"/>
      <c r="AV195" s="139"/>
      <c r="AW195" s="65"/>
      <c r="AX195" s="140"/>
      <c r="AY195" s="140"/>
      <c r="AZ195" s="140"/>
      <c r="BA195" s="140"/>
      <c r="BB195" s="140"/>
      <c r="BC195" s="141"/>
      <c r="BD195" s="141"/>
      <c r="BE195" s="141"/>
      <c r="BF195" s="141"/>
      <c r="BG195" s="113"/>
      <c r="BH195" s="113"/>
      <c r="BI195" s="113"/>
      <c r="BJ195" s="113"/>
      <c r="BK195" s="113"/>
      <c r="BL195" s="113"/>
      <c r="BM195" s="142"/>
      <c r="BN195" s="138"/>
      <c r="BO195" s="138"/>
      <c r="BP195" s="138"/>
      <c r="BQ195" s="138"/>
      <c r="BR195" s="138"/>
      <c r="BS195" s="138"/>
      <c r="BT195" s="138"/>
      <c r="BU195" s="138"/>
      <c r="BV195" s="138"/>
      <c r="BW195" s="138"/>
      <c r="BX195" s="138"/>
      <c r="BY195" s="138"/>
      <c r="BZ195" s="143"/>
    </row>
    <row r="196" spans="2:87">
      <c r="B196" s="144"/>
      <c r="C196" s="35"/>
      <c r="D196" s="792" t="s">
        <v>89</v>
      </c>
      <c r="E196" s="792"/>
      <c r="F196" s="792"/>
      <c r="G196" s="792"/>
      <c r="H196" s="792"/>
      <c r="I196" s="792"/>
      <c r="J196" s="793" t="str">
        <f>IF(V5="","",V5)</f>
        <v/>
      </c>
      <c r="K196" s="793"/>
      <c r="L196" s="793"/>
      <c r="M196" s="793"/>
      <c r="N196" s="793"/>
      <c r="O196" s="793"/>
      <c r="P196" s="793"/>
      <c r="Q196" s="793"/>
      <c r="R196" s="793"/>
      <c r="S196" s="793"/>
      <c r="T196" s="793"/>
      <c r="U196" s="793"/>
      <c r="V196" s="793"/>
      <c r="W196" s="793"/>
      <c r="X196" s="793"/>
      <c r="Y196" s="793"/>
      <c r="Z196" s="793"/>
      <c r="AA196" s="793"/>
      <c r="AB196" s="793"/>
      <c r="AC196" s="793"/>
      <c r="AD196" s="793"/>
      <c r="AE196" s="793"/>
      <c r="AF196" s="793"/>
      <c r="AG196" s="793"/>
      <c r="AH196" s="793"/>
      <c r="AI196" s="793"/>
      <c r="AJ196" s="793"/>
      <c r="AK196" s="793"/>
      <c r="AL196" s="793"/>
      <c r="AM196" s="793"/>
      <c r="AN196" s="793"/>
      <c r="AO196" s="793"/>
      <c r="AP196" s="793"/>
      <c r="AQ196" s="794" t="s">
        <v>217</v>
      </c>
      <c r="AR196" s="794"/>
      <c r="AS196" s="794"/>
      <c r="AT196" s="794"/>
      <c r="AU196" s="794"/>
      <c r="AV196" s="794"/>
      <c r="AW196" s="795"/>
      <c r="AX196" s="795"/>
      <c r="AY196" s="795"/>
      <c r="AZ196" s="795"/>
      <c r="BA196" s="795"/>
      <c r="BB196" s="795"/>
      <c r="BC196" s="795"/>
      <c r="BD196" s="795"/>
      <c r="BE196" s="795"/>
      <c r="BF196" s="795"/>
      <c r="BG196" s="794" t="s">
        <v>218</v>
      </c>
      <c r="BH196" s="794"/>
      <c r="BI196" s="794"/>
      <c r="BJ196" s="794"/>
      <c r="BK196" s="794"/>
      <c r="BL196" s="794"/>
      <c r="BM196" s="796"/>
      <c r="BN196" s="797"/>
      <c r="BO196" s="797"/>
      <c r="BP196" s="797"/>
      <c r="BQ196" s="797"/>
      <c r="BR196" s="797"/>
      <c r="BS196" s="797"/>
      <c r="BT196" s="797"/>
      <c r="BU196" s="797"/>
      <c r="BV196" s="797"/>
      <c r="BW196" s="798" t="s">
        <v>219</v>
      </c>
      <c r="BX196" s="798"/>
      <c r="BY196" s="798"/>
      <c r="BZ196" s="799"/>
    </row>
    <row r="197" spans="2:87" ht="18.75" customHeight="1">
      <c r="B197" s="144"/>
      <c r="C197" s="35"/>
      <c r="D197" s="765" t="s">
        <v>220</v>
      </c>
      <c r="E197" s="766"/>
      <c r="F197" s="766"/>
      <c r="G197" s="766"/>
      <c r="H197" s="766"/>
      <c r="I197" s="767"/>
      <c r="J197" s="774"/>
      <c r="K197" s="774"/>
      <c r="L197" s="774"/>
      <c r="M197" s="774"/>
      <c r="N197" s="774"/>
      <c r="O197" s="774"/>
      <c r="P197" s="774"/>
      <c r="Q197" s="774"/>
      <c r="R197" s="774"/>
      <c r="S197" s="774"/>
      <c r="T197" s="774"/>
      <c r="U197" s="774"/>
      <c r="V197" s="774"/>
      <c r="W197" s="774"/>
      <c r="X197" s="774"/>
      <c r="Y197" s="774"/>
      <c r="Z197" s="774"/>
      <c r="AA197" s="774"/>
      <c r="AB197" s="774"/>
      <c r="AC197" s="774"/>
      <c r="AD197" s="774"/>
      <c r="AE197" s="774"/>
      <c r="AF197" s="774"/>
      <c r="AG197" s="774"/>
      <c r="AH197" s="774"/>
      <c r="AI197" s="774"/>
      <c r="AJ197" s="774"/>
      <c r="AK197" s="774"/>
      <c r="AL197" s="774"/>
      <c r="AM197" s="774"/>
      <c r="AN197" s="774"/>
      <c r="AO197" s="774"/>
      <c r="AP197" s="774"/>
      <c r="AQ197" s="774"/>
      <c r="AR197" s="774"/>
      <c r="AS197" s="774"/>
      <c r="AT197" s="774"/>
      <c r="AU197" s="774"/>
      <c r="AV197" s="774"/>
      <c r="AW197" s="774"/>
      <c r="AX197" s="774"/>
      <c r="AY197" s="774"/>
      <c r="AZ197" s="774"/>
      <c r="BA197" s="774"/>
      <c r="BB197" s="774"/>
      <c r="BC197" s="774"/>
      <c r="BD197" s="774"/>
      <c r="BE197" s="774"/>
      <c r="BF197" s="774"/>
      <c r="BG197" s="774"/>
      <c r="BH197" s="774"/>
      <c r="BI197" s="774"/>
      <c r="BJ197" s="774"/>
      <c r="BK197" s="774"/>
      <c r="BL197" s="774"/>
      <c r="BM197" s="774"/>
      <c r="BN197" s="774"/>
      <c r="BO197" s="774"/>
      <c r="BP197" s="774"/>
      <c r="BQ197" s="774"/>
      <c r="BR197" s="774"/>
      <c r="BS197" s="774"/>
      <c r="BT197" s="774"/>
      <c r="BU197" s="774"/>
      <c r="BV197" s="774"/>
      <c r="BW197" s="774"/>
      <c r="BX197" s="774"/>
      <c r="BY197" s="774"/>
      <c r="BZ197" s="775"/>
    </row>
    <row r="198" spans="2:87">
      <c r="B198" s="144"/>
      <c r="C198" s="35"/>
      <c r="D198" s="768"/>
      <c r="E198" s="769"/>
      <c r="F198" s="769"/>
      <c r="G198" s="769"/>
      <c r="H198" s="769"/>
      <c r="I198" s="770"/>
      <c r="J198" s="774"/>
      <c r="K198" s="774"/>
      <c r="L198" s="774"/>
      <c r="M198" s="774"/>
      <c r="N198" s="774"/>
      <c r="O198" s="774"/>
      <c r="P198" s="774"/>
      <c r="Q198" s="774"/>
      <c r="R198" s="774"/>
      <c r="S198" s="774"/>
      <c r="T198" s="774"/>
      <c r="U198" s="774"/>
      <c r="V198" s="774"/>
      <c r="W198" s="774"/>
      <c r="X198" s="774"/>
      <c r="Y198" s="774"/>
      <c r="Z198" s="774"/>
      <c r="AA198" s="774"/>
      <c r="AB198" s="774"/>
      <c r="AC198" s="774"/>
      <c r="AD198" s="774"/>
      <c r="AE198" s="774"/>
      <c r="AF198" s="774"/>
      <c r="AG198" s="774"/>
      <c r="AH198" s="774"/>
      <c r="AI198" s="774"/>
      <c r="AJ198" s="774"/>
      <c r="AK198" s="774"/>
      <c r="AL198" s="774"/>
      <c r="AM198" s="774"/>
      <c r="AN198" s="774"/>
      <c r="AO198" s="774"/>
      <c r="AP198" s="774"/>
      <c r="AQ198" s="774"/>
      <c r="AR198" s="774"/>
      <c r="AS198" s="774"/>
      <c r="AT198" s="774"/>
      <c r="AU198" s="774"/>
      <c r="AV198" s="774"/>
      <c r="AW198" s="774"/>
      <c r="AX198" s="774"/>
      <c r="AY198" s="774"/>
      <c r="AZ198" s="774"/>
      <c r="BA198" s="774"/>
      <c r="BB198" s="774"/>
      <c r="BC198" s="774"/>
      <c r="BD198" s="774"/>
      <c r="BE198" s="774"/>
      <c r="BF198" s="774"/>
      <c r="BG198" s="774"/>
      <c r="BH198" s="774"/>
      <c r="BI198" s="774"/>
      <c r="BJ198" s="774"/>
      <c r="BK198" s="774"/>
      <c r="BL198" s="774"/>
      <c r="BM198" s="774"/>
      <c r="BN198" s="774"/>
      <c r="BO198" s="774"/>
      <c r="BP198" s="774"/>
      <c r="BQ198" s="774"/>
      <c r="BR198" s="774"/>
      <c r="BS198" s="774"/>
      <c r="BT198" s="774"/>
      <c r="BU198" s="774"/>
      <c r="BV198" s="774"/>
      <c r="BW198" s="774"/>
      <c r="BX198" s="774"/>
      <c r="BY198" s="774"/>
      <c r="BZ198" s="775"/>
    </row>
    <row r="199" spans="2:87">
      <c r="B199" s="144"/>
      <c r="C199" s="35"/>
      <c r="D199" s="768"/>
      <c r="E199" s="769"/>
      <c r="F199" s="769"/>
      <c r="G199" s="769"/>
      <c r="H199" s="769"/>
      <c r="I199" s="770"/>
      <c r="J199" s="774"/>
      <c r="K199" s="774"/>
      <c r="L199" s="774"/>
      <c r="M199" s="774"/>
      <c r="N199" s="774"/>
      <c r="O199" s="774"/>
      <c r="P199" s="774"/>
      <c r="Q199" s="774"/>
      <c r="R199" s="774"/>
      <c r="S199" s="774"/>
      <c r="T199" s="774"/>
      <c r="U199" s="774"/>
      <c r="V199" s="774"/>
      <c r="W199" s="774"/>
      <c r="X199" s="774"/>
      <c r="Y199" s="774"/>
      <c r="Z199" s="774"/>
      <c r="AA199" s="774"/>
      <c r="AB199" s="774"/>
      <c r="AC199" s="774"/>
      <c r="AD199" s="774"/>
      <c r="AE199" s="774"/>
      <c r="AF199" s="774"/>
      <c r="AG199" s="774"/>
      <c r="AH199" s="774"/>
      <c r="AI199" s="774"/>
      <c r="AJ199" s="774"/>
      <c r="AK199" s="774"/>
      <c r="AL199" s="774"/>
      <c r="AM199" s="774"/>
      <c r="AN199" s="774"/>
      <c r="AO199" s="774"/>
      <c r="AP199" s="774"/>
      <c r="AQ199" s="774"/>
      <c r="AR199" s="774"/>
      <c r="AS199" s="774"/>
      <c r="AT199" s="774"/>
      <c r="AU199" s="774"/>
      <c r="AV199" s="774"/>
      <c r="AW199" s="774"/>
      <c r="AX199" s="774"/>
      <c r="AY199" s="774"/>
      <c r="AZ199" s="774"/>
      <c r="BA199" s="774"/>
      <c r="BB199" s="774"/>
      <c r="BC199" s="774"/>
      <c r="BD199" s="774"/>
      <c r="BE199" s="774"/>
      <c r="BF199" s="774"/>
      <c r="BG199" s="774"/>
      <c r="BH199" s="774"/>
      <c r="BI199" s="774"/>
      <c r="BJ199" s="774"/>
      <c r="BK199" s="774"/>
      <c r="BL199" s="774"/>
      <c r="BM199" s="774"/>
      <c r="BN199" s="774"/>
      <c r="BO199" s="774"/>
      <c r="BP199" s="774"/>
      <c r="BQ199" s="774"/>
      <c r="BR199" s="774"/>
      <c r="BS199" s="774"/>
      <c r="BT199" s="774"/>
      <c r="BU199" s="774"/>
      <c r="BV199" s="774"/>
      <c r="BW199" s="774"/>
      <c r="BX199" s="774"/>
      <c r="BY199" s="774"/>
      <c r="BZ199" s="775"/>
    </row>
    <row r="200" spans="2:87">
      <c r="B200" s="144"/>
      <c r="C200" s="35"/>
      <c r="D200" s="771"/>
      <c r="E200" s="772"/>
      <c r="F200" s="772"/>
      <c r="G200" s="772"/>
      <c r="H200" s="772"/>
      <c r="I200" s="773"/>
      <c r="J200" s="774"/>
      <c r="K200" s="774"/>
      <c r="L200" s="774"/>
      <c r="M200" s="774"/>
      <c r="N200" s="774"/>
      <c r="O200" s="774"/>
      <c r="P200" s="774"/>
      <c r="Q200" s="774"/>
      <c r="R200" s="774"/>
      <c r="S200" s="774"/>
      <c r="T200" s="774"/>
      <c r="U200" s="774"/>
      <c r="V200" s="774"/>
      <c r="W200" s="774"/>
      <c r="X200" s="774"/>
      <c r="Y200" s="774"/>
      <c r="Z200" s="774"/>
      <c r="AA200" s="774"/>
      <c r="AB200" s="774"/>
      <c r="AC200" s="774"/>
      <c r="AD200" s="774"/>
      <c r="AE200" s="774"/>
      <c r="AF200" s="774"/>
      <c r="AG200" s="774"/>
      <c r="AH200" s="774"/>
      <c r="AI200" s="774"/>
      <c r="AJ200" s="774"/>
      <c r="AK200" s="774"/>
      <c r="AL200" s="774"/>
      <c r="AM200" s="774"/>
      <c r="AN200" s="774"/>
      <c r="AO200" s="774"/>
      <c r="AP200" s="774"/>
      <c r="AQ200" s="774"/>
      <c r="AR200" s="774"/>
      <c r="AS200" s="774"/>
      <c r="AT200" s="774"/>
      <c r="AU200" s="774"/>
      <c r="AV200" s="774"/>
      <c r="AW200" s="774"/>
      <c r="AX200" s="774"/>
      <c r="AY200" s="774"/>
      <c r="AZ200" s="774"/>
      <c r="BA200" s="774"/>
      <c r="BB200" s="774"/>
      <c r="BC200" s="774"/>
      <c r="BD200" s="774"/>
      <c r="BE200" s="774"/>
      <c r="BF200" s="774"/>
      <c r="BG200" s="774"/>
      <c r="BH200" s="774"/>
      <c r="BI200" s="774"/>
      <c r="BJ200" s="774"/>
      <c r="BK200" s="774"/>
      <c r="BL200" s="774"/>
      <c r="BM200" s="774"/>
      <c r="BN200" s="774"/>
      <c r="BO200" s="774"/>
      <c r="BP200" s="774"/>
      <c r="BQ200" s="774"/>
      <c r="BR200" s="774"/>
      <c r="BS200" s="774"/>
      <c r="BT200" s="774"/>
      <c r="BU200" s="774"/>
      <c r="BV200" s="774"/>
      <c r="BW200" s="774"/>
      <c r="BX200" s="774"/>
      <c r="BY200" s="774"/>
      <c r="BZ200" s="775"/>
    </row>
    <row r="201" spans="2:87" ht="12.75" customHeight="1" thickBot="1">
      <c r="B201" s="145"/>
      <c r="C201" s="146"/>
      <c r="D201" s="146"/>
      <c r="E201" s="146"/>
      <c r="F201" s="146"/>
      <c r="G201" s="146"/>
      <c r="H201" s="146"/>
      <c r="I201" s="146"/>
      <c r="J201" s="146"/>
      <c r="K201" s="146"/>
      <c r="L201" s="146"/>
      <c r="M201" s="146"/>
      <c r="N201" s="115"/>
      <c r="O201" s="115"/>
      <c r="P201" s="115"/>
      <c r="Q201" s="115"/>
      <c r="R201" s="115"/>
      <c r="S201" s="134"/>
      <c r="T201" s="115"/>
      <c r="U201" s="115"/>
      <c r="V201" s="115"/>
      <c r="W201" s="115"/>
      <c r="X201" s="115"/>
      <c r="Y201" s="115"/>
      <c r="Z201" s="115"/>
      <c r="AA201" s="115"/>
      <c r="AB201" s="115"/>
      <c r="AC201" s="115"/>
      <c r="AD201" s="115"/>
      <c r="AE201" s="115"/>
      <c r="AF201" s="115"/>
      <c r="AG201" s="115"/>
      <c r="AH201" s="115"/>
      <c r="AI201" s="115"/>
      <c r="AJ201" s="115"/>
      <c r="AK201" s="115"/>
      <c r="AL201" s="115"/>
      <c r="AM201" s="115"/>
      <c r="AN201" s="115"/>
      <c r="AO201" s="115"/>
      <c r="AP201" s="115"/>
      <c r="AQ201" s="115"/>
      <c r="AR201" s="115"/>
      <c r="AS201" s="115"/>
      <c r="AT201" s="115"/>
      <c r="AU201" s="115"/>
      <c r="AV201" s="115"/>
      <c r="AW201" s="115"/>
      <c r="AX201" s="115"/>
      <c r="AY201" s="115"/>
      <c r="AZ201" s="115"/>
      <c r="BA201" s="115"/>
      <c r="BB201" s="115"/>
      <c r="BC201" s="115"/>
      <c r="BD201" s="115"/>
      <c r="BE201" s="115"/>
      <c r="BF201" s="115"/>
      <c r="BG201" s="115"/>
      <c r="BH201" s="146"/>
      <c r="BI201" s="146"/>
      <c r="BJ201" s="146"/>
      <c r="BK201" s="146"/>
      <c r="BL201" s="146"/>
      <c r="BM201" s="146"/>
      <c r="BN201" s="146"/>
      <c r="BO201" s="146"/>
      <c r="BP201" s="146"/>
      <c r="BQ201" s="146"/>
      <c r="BR201" s="146"/>
      <c r="BS201" s="146"/>
      <c r="BT201" s="146"/>
      <c r="BU201" s="146"/>
      <c r="BV201" s="146"/>
      <c r="BW201" s="146"/>
      <c r="BX201" s="146"/>
      <c r="BY201" s="146"/>
      <c r="BZ201" s="147"/>
    </row>
    <row r="202" spans="2:87" ht="19.5" thickBot="1">
      <c r="B202" s="696" t="s">
        <v>454</v>
      </c>
      <c r="C202" s="697"/>
      <c r="D202" s="697"/>
      <c r="E202" s="697"/>
      <c r="F202" s="697"/>
      <c r="G202" s="697"/>
      <c r="H202" s="697"/>
      <c r="I202" s="697"/>
      <c r="J202" s="697"/>
      <c r="K202" s="697"/>
      <c r="L202" s="697"/>
      <c r="M202" s="697"/>
      <c r="N202" s="697"/>
      <c r="O202" s="697"/>
      <c r="P202" s="697"/>
      <c r="Q202" s="697"/>
      <c r="R202" s="697"/>
      <c r="S202" s="697"/>
      <c r="T202" s="697"/>
      <c r="U202" s="697"/>
      <c r="V202" s="697"/>
      <c r="W202" s="697"/>
      <c r="X202" s="697"/>
      <c r="Y202" s="697"/>
      <c r="Z202" s="697"/>
      <c r="AA202" s="697"/>
      <c r="AB202" s="697"/>
      <c r="AC202" s="697"/>
      <c r="AD202" s="697"/>
      <c r="AE202" s="697"/>
      <c r="AF202" s="697"/>
      <c r="AG202" s="697"/>
      <c r="AH202" s="697"/>
      <c r="AI202" s="697"/>
      <c r="AJ202" s="697"/>
      <c r="AK202" s="697"/>
      <c r="AL202" s="697"/>
      <c r="AM202" s="697"/>
      <c r="AN202" s="697"/>
      <c r="AO202" s="697"/>
      <c r="AP202" s="697"/>
      <c r="AQ202" s="697"/>
      <c r="AR202" s="697"/>
      <c r="AS202" s="697"/>
      <c r="AT202" s="697"/>
      <c r="AU202" s="697"/>
      <c r="AV202" s="697"/>
      <c r="AW202" s="697"/>
      <c r="AX202" s="697"/>
      <c r="AY202" s="697"/>
      <c r="AZ202" s="697"/>
      <c r="BA202" s="697"/>
      <c r="BB202" s="697"/>
      <c r="BC202" s="697"/>
      <c r="BD202" s="697"/>
      <c r="BE202" s="697"/>
      <c r="BF202" s="697"/>
      <c r="BG202" s="697"/>
      <c r="BH202" s="697"/>
      <c r="BI202" s="697"/>
      <c r="BJ202" s="697"/>
      <c r="BK202" s="697"/>
      <c r="BL202" s="697"/>
      <c r="BM202" s="697"/>
      <c r="BN202" s="697"/>
      <c r="BO202" s="697"/>
      <c r="BP202" s="697"/>
      <c r="BQ202" s="697"/>
      <c r="BR202" s="697"/>
      <c r="BS202" s="697"/>
      <c r="BT202" s="697"/>
      <c r="BU202" s="697"/>
      <c r="BV202" s="697"/>
      <c r="BW202" s="697"/>
      <c r="BX202" s="697"/>
      <c r="BY202" s="697"/>
      <c r="BZ202" s="698"/>
    </row>
    <row r="203" spans="2:87">
      <c r="B203" s="137"/>
      <c r="C203" s="138"/>
      <c r="D203" s="65"/>
      <c r="E203" s="65"/>
      <c r="F203" s="65"/>
      <c r="G203" s="65"/>
      <c r="H203" s="65"/>
      <c r="I203" s="65"/>
      <c r="J203" s="65"/>
      <c r="K203" s="65"/>
      <c r="L203" s="65"/>
      <c r="M203" s="65"/>
      <c r="N203" s="65"/>
      <c r="O203" s="65"/>
      <c r="P203" s="65"/>
      <c r="Q203" s="65"/>
      <c r="R203" s="65"/>
      <c r="S203" s="65"/>
      <c r="T203" s="65"/>
      <c r="U203" s="65"/>
      <c r="V203" s="65"/>
      <c r="W203" s="65"/>
      <c r="X203" s="65"/>
      <c r="Y203" s="65"/>
      <c r="Z203" s="65"/>
      <c r="AA203" s="65"/>
      <c r="AB203" s="65"/>
      <c r="AC203" s="65"/>
      <c r="AD203" s="65"/>
      <c r="AE203" s="65"/>
      <c r="AF203" s="65"/>
      <c r="AG203" s="65"/>
      <c r="AH203" s="65"/>
      <c r="AI203" s="65"/>
      <c r="AJ203" s="65"/>
      <c r="AK203" s="65"/>
      <c r="AL203" s="65"/>
      <c r="AM203" s="65"/>
      <c r="AN203" s="65"/>
      <c r="AO203" s="65"/>
      <c r="AP203" s="65"/>
      <c r="AQ203" s="65"/>
      <c r="AR203" s="65"/>
      <c r="AS203" s="65"/>
      <c r="AT203" s="65"/>
      <c r="AU203" s="65"/>
      <c r="AV203" s="139"/>
      <c r="AW203" s="65"/>
      <c r="AX203" s="140"/>
      <c r="AY203" s="140"/>
      <c r="AZ203" s="140"/>
      <c r="BA203" s="140"/>
      <c r="BB203" s="140"/>
      <c r="BC203" s="141"/>
      <c r="BD203" s="141"/>
      <c r="BE203" s="136"/>
      <c r="BF203" s="136"/>
      <c r="BG203" s="136"/>
      <c r="BH203" s="136"/>
      <c r="BI203" s="136"/>
      <c r="BJ203" s="136"/>
      <c r="BK203" s="136"/>
      <c r="BL203" s="136"/>
      <c r="BM203" s="136"/>
      <c r="BN203" s="138"/>
      <c r="BO203" s="138"/>
      <c r="BP203" s="138"/>
      <c r="BQ203" s="138"/>
      <c r="BR203" s="141"/>
      <c r="BS203" s="141"/>
      <c r="BT203" s="113"/>
      <c r="BU203" s="113"/>
      <c r="BV203" s="113"/>
      <c r="BW203" s="113"/>
      <c r="BX203" s="113"/>
      <c r="BY203" s="113"/>
      <c r="BZ203" s="148" t="s">
        <v>221</v>
      </c>
    </row>
    <row r="204" spans="2:87" ht="21" customHeight="1">
      <c r="B204" s="144"/>
      <c r="C204" s="35"/>
      <c r="D204" s="734" t="s">
        <v>222</v>
      </c>
      <c r="E204" s="734"/>
      <c r="F204" s="734"/>
      <c r="G204" s="734"/>
      <c r="H204" s="734"/>
      <c r="I204" s="734"/>
      <c r="J204" s="734"/>
      <c r="K204" s="734"/>
      <c r="L204" s="734"/>
      <c r="M204" s="734"/>
      <c r="N204" s="734"/>
      <c r="O204" s="734"/>
      <c r="P204" s="734"/>
      <c r="Q204" s="734"/>
      <c r="R204" s="734"/>
      <c r="S204" s="734"/>
      <c r="T204" s="734"/>
      <c r="U204" s="734"/>
      <c r="V204" s="734" t="s">
        <v>223</v>
      </c>
      <c r="W204" s="734"/>
      <c r="X204" s="734"/>
      <c r="Y204" s="734"/>
      <c r="Z204" s="734"/>
      <c r="AA204" s="734"/>
      <c r="AB204" s="734"/>
      <c r="AC204" s="734"/>
      <c r="AD204" s="734"/>
      <c r="AE204" s="734"/>
      <c r="AF204" s="734"/>
      <c r="AG204" s="756" t="s">
        <v>224</v>
      </c>
      <c r="AH204" s="756"/>
      <c r="AI204" s="756"/>
      <c r="AJ204" s="756"/>
      <c r="AK204" s="756"/>
      <c r="AL204" s="756"/>
      <c r="AM204" s="756"/>
      <c r="AN204" s="756"/>
      <c r="AO204" s="756"/>
      <c r="AP204" s="756"/>
      <c r="AQ204" s="756"/>
      <c r="AR204" s="756" t="s">
        <v>225</v>
      </c>
      <c r="AS204" s="756"/>
      <c r="AT204" s="756"/>
      <c r="AU204" s="756"/>
      <c r="AV204" s="756"/>
      <c r="AW204" s="756"/>
      <c r="AX204" s="756"/>
      <c r="AY204" s="756"/>
      <c r="AZ204" s="756"/>
      <c r="BA204" s="756"/>
      <c r="BB204" s="756"/>
      <c r="BC204" s="756" t="s">
        <v>226</v>
      </c>
      <c r="BD204" s="756"/>
      <c r="BE204" s="756"/>
      <c r="BF204" s="756"/>
      <c r="BG204" s="756"/>
      <c r="BH204" s="756"/>
      <c r="BI204" s="756"/>
      <c r="BJ204" s="756"/>
      <c r="BK204" s="756"/>
      <c r="BL204" s="756"/>
      <c r="BM204" s="756"/>
      <c r="BN204" s="35"/>
      <c r="BO204" s="776" t="s">
        <v>227</v>
      </c>
      <c r="BP204" s="776"/>
      <c r="BQ204" s="776"/>
      <c r="BR204" s="776"/>
      <c r="BS204" s="776"/>
      <c r="BT204" s="776"/>
      <c r="BU204" s="777" t="s">
        <v>228</v>
      </c>
      <c r="BV204" s="778"/>
      <c r="BW204" s="778"/>
      <c r="BX204" s="778"/>
      <c r="BY204" s="778"/>
      <c r="BZ204" s="779"/>
    </row>
    <row r="205" spans="2:87">
      <c r="B205" s="144"/>
      <c r="C205" s="35"/>
      <c r="D205" s="761" t="s">
        <v>229</v>
      </c>
      <c r="E205" s="761"/>
      <c r="F205" s="761"/>
      <c r="G205" s="761"/>
      <c r="H205" s="761"/>
      <c r="I205" s="761"/>
      <c r="J205" s="761"/>
      <c r="K205" s="761"/>
      <c r="L205" s="761"/>
      <c r="M205" s="762"/>
      <c r="N205" s="762"/>
      <c r="O205" s="762"/>
      <c r="P205" s="762"/>
      <c r="Q205" s="762"/>
      <c r="R205" s="762"/>
      <c r="S205" s="762"/>
      <c r="T205" s="762"/>
      <c r="U205" s="763"/>
      <c r="V205" s="764"/>
      <c r="W205" s="764"/>
      <c r="X205" s="764"/>
      <c r="Y205" s="764"/>
      <c r="Z205" s="764"/>
      <c r="AA205" s="764"/>
      <c r="AB205" s="764"/>
      <c r="AC205" s="764"/>
      <c r="AD205" s="764"/>
      <c r="AE205" s="764"/>
      <c r="AF205" s="764"/>
      <c r="AG205" s="764"/>
      <c r="AH205" s="764"/>
      <c r="AI205" s="764"/>
      <c r="AJ205" s="764"/>
      <c r="AK205" s="764"/>
      <c r="AL205" s="764"/>
      <c r="AM205" s="764"/>
      <c r="AN205" s="764"/>
      <c r="AO205" s="764"/>
      <c r="AP205" s="764"/>
      <c r="AQ205" s="764"/>
      <c r="AR205" s="764"/>
      <c r="AS205" s="764"/>
      <c r="AT205" s="764"/>
      <c r="AU205" s="764"/>
      <c r="AV205" s="764"/>
      <c r="AW205" s="764"/>
      <c r="AX205" s="764"/>
      <c r="AY205" s="764"/>
      <c r="AZ205" s="764"/>
      <c r="BA205" s="764"/>
      <c r="BB205" s="764"/>
      <c r="BC205" s="764"/>
      <c r="BD205" s="764"/>
      <c r="BE205" s="764"/>
      <c r="BF205" s="764"/>
      <c r="BG205" s="764"/>
      <c r="BH205" s="764"/>
      <c r="BI205" s="764"/>
      <c r="BJ205" s="764"/>
      <c r="BK205" s="764"/>
      <c r="BL205" s="764"/>
      <c r="BM205" s="764"/>
      <c r="BN205" s="35"/>
      <c r="BO205" s="759" t="str">
        <f>IF(OR(M205="",V205="",AG205=""),"",ROUNDDOWN(V205/AG205,3))</f>
        <v/>
      </c>
      <c r="BP205" s="759"/>
      <c r="BQ205" s="759"/>
      <c r="BR205" s="759"/>
      <c r="BS205" s="759"/>
      <c r="BT205" s="759"/>
      <c r="BU205" s="759" t="str">
        <f>IF(OR(M205="",AR205="",BC205=""),"",ROUNDDOWN(AR205/BC205,3))</f>
        <v/>
      </c>
      <c r="BV205" s="759"/>
      <c r="BW205" s="759"/>
      <c r="BX205" s="759"/>
      <c r="BY205" s="759"/>
      <c r="BZ205" s="760"/>
    </row>
    <row r="206" spans="2:87">
      <c r="B206" s="144"/>
      <c r="C206" s="35"/>
      <c r="D206" s="761" t="s">
        <v>230</v>
      </c>
      <c r="E206" s="761"/>
      <c r="F206" s="761"/>
      <c r="G206" s="761"/>
      <c r="H206" s="761"/>
      <c r="I206" s="761"/>
      <c r="J206" s="761"/>
      <c r="K206" s="761"/>
      <c r="L206" s="761"/>
      <c r="M206" s="762"/>
      <c r="N206" s="762"/>
      <c r="O206" s="762"/>
      <c r="P206" s="762"/>
      <c r="Q206" s="762"/>
      <c r="R206" s="762"/>
      <c r="S206" s="762"/>
      <c r="T206" s="762"/>
      <c r="U206" s="763"/>
      <c r="V206" s="764"/>
      <c r="W206" s="764"/>
      <c r="X206" s="764"/>
      <c r="Y206" s="764"/>
      <c r="Z206" s="764"/>
      <c r="AA206" s="764"/>
      <c r="AB206" s="764"/>
      <c r="AC206" s="764"/>
      <c r="AD206" s="764"/>
      <c r="AE206" s="764"/>
      <c r="AF206" s="764"/>
      <c r="AG206" s="764"/>
      <c r="AH206" s="764"/>
      <c r="AI206" s="764"/>
      <c r="AJ206" s="764"/>
      <c r="AK206" s="764"/>
      <c r="AL206" s="764"/>
      <c r="AM206" s="764"/>
      <c r="AN206" s="764"/>
      <c r="AO206" s="764"/>
      <c r="AP206" s="764"/>
      <c r="AQ206" s="764"/>
      <c r="AR206" s="764"/>
      <c r="AS206" s="764"/>
      <c r="AT206" s="764"/>
      <c r="AU206" s="764"/>
      <c r="AV206" s="764"/>
      <c r="AW206" s="764"/>
      <c r="AX206" s="764"/>
      <c r="AY206" s="764"/>
      <c r="AZ206" s="764"/>
      <c r="BA206" s="764"/>
      <c r="BB206" s="764"/>
      <c r="BC206" s="764"/>
      <c r="BD206" s="764"/>
      <c r="BE206" s="764"/>
      <c r="BF206" s="764"/>
      <c r="BG206" s="764"/>
      <c r="BH206" s="764"/>
      <c r="BI206" s="764"/>
      <c r="BJ206" s="764"/>
      <c r="BK206" s="764"/>
      <c r="BL206" s="764"/>
      <c r="BM206" s="764"/>
      <c r="BN206" s="35"/>
      <c r="BO206" s="759" t="str">
        <f>IF(OR(M206="",V206="",AG206=""),"",ROUNDDOWN(V206/AG206,3))</f>
        <v/>
      </c>
      <c r="BP206" s="759"/>
      <c r="BQ206" s="759"/>
      <c r="BR206" s="759"/>
      <c r="BS206" s="759"/>
      <c r="BT206" s="759"/>
      <c r="BU206" s="759" t="str">
        <f>IF(OR(M206="",AR206="",BC206=""),"",ROUNDDOWN(AR206/BC206,3))</f>
        <v/>
      </c>
      <c r="BV206" s="759"/>
      <c r="BW206" s="759"/>
      <c r="BX206" s="759"/>
      <c r="BY206" s="759"/>
      <c r="BZ206" s="760"/>
    </row>
    <row r="207" spans="2:87">
      <c r="B207" s="144"/>
      <c r="C207" s="35"/>
      <c r="D207" s="35"/>
      <c r="F207" s="149" t="s">
        <v>231</v>
      </c>
      <c r="G207" s="35"/>
      <c r="H207" s="4"/>
      <c r="I207" s="35"/>
      <c r="J207" s="4"/>
      <c r="K207" s="35"/>
      <c r="L207" s="35"/>
      <c r="M207" s="35"/>
      <c r="N207" s="35"/>
      <c r="O207" s="4"/>
      <c r="P207" s="35"/>
      <c r="Q207" s="35"/>
      <c r="R207" s="35"/>
      <c r="S207" s="35"/>
      <c r="T207" s="35"/>
      <c r="U207" s="35"/>
      <c r="V207" s="35"/>
      <c r="W207" s="35"/>
      <c r="X207" s="35"/>
      <c r="Y207" s="35"/>
      <c r="Z207" s="35"/>
      <c r="AA207" s="35"/>
      <c r="AB207" s="35"/>
      <c r="AC207" s="35"/>
      <c r="AD207" s="35"/>
      <c r="AE207" s="35"/>
      <c r="AF207" s="35"/>
      <c r="AG207" s="35"/>
      <c r="AH207" s="35"/>
      <c r="AI207" s="35"/>
      <c r="AJ207" s="35"/>
      <c r="AK207" s="35"/>
      <c r="AL207" s="35"/>
      <c r="AM207" s="35"/>
      <c r="AN207" s="35"/>
      <c r="AO207" s="35"/>
      <c r="AP207" s="35"/>
      <c r="AQ207" s="35"/>
      <c r="AR207" s="35"/>
      <c r="AS207" s="35"/>
      <c r="AT207" s="35"/>
      <c r="AU207" s="35"/>
      <c r="AV207" s="35"/>
      <c r="AW207" s="35"/>
      <c r="AX207" s="35"/>
      <c r="AY207" s="35"/>
      <c r="AZ207" s="35"/>
      <c r="BA207" s="35"/>
      <c r="BB207" s="35"/>
      <c r="BC207" s="35"/>
      <c r="BD207" s="35"/>
      <c r="BE207" s="35"/>
      <c r="BF207" s="35"/>
      <c r="BG207" s="35"/>
      <c r="BH207" s="35"/>
      <c r="BI207" s="35"/>
      <c r="BJ207" s="35"/>
      <c r="BK207" s="35"/>
      <c r="BL207" s="35"/>
      <c r="BM207" s="35"/>
      <c r="BN207" s="35"/>
      <c r="BO207" s="35"/>
      <c r="BP207" s="35"/>
      <c r="BQ207" s="35"/>
      <c r="BR207" s="35"/>
      <c r="BS207" s="35"/>
      <c r="BT207" s="35"/>
      <c r="BU207" s="35"/>
      <c r="BV207" s="35"/>
      <c r="BW207" s="35"/>
      <c r="BX207" s="35"/>
      <c r="BY207" s="35"/>
      <c r="BZ207" s="150"/>
    </row>
    <row r="208" spans="2:87" ht="19.5" thickBot="1">
      <c r="B208" s="145"/>
      <c r="C208" s="146"/>
      <c r="D208" s="146"/>
      <c r="E208" s="146"/>
      <c r="F208" s="146"/>
      <c r="G208" s="146"/>
      <c r="H208" s="757" t="s">
        <v>450</v>
      </c>
      <c r="I208" s="757"/>
      <c r="J208" s="757"/>
      <c r="K208" s="757"/>
      <c r="L208" s="757"/>
      <c r="M208" s="757"/>
      <c r="N208" s="757"/>
      <c r="O208" s="757"/>
      <c r="P208" s="757"/>
      <c r="Q208" s="757"/>
      <c r="R208" s="757"/>
      <c r="S208" s="757"/>
      <c r="T208" s="757"/>
      <c r="U208" s="757"/>
      <c r="V208" s="757"/>
      <c r="W208" s="757"/>
      <c r="X208" s="757"/>
      <c r="Y208" s="757"/>
      <c r="Z208" s="757"/>
      <c r="AA208" s="757"/>
      <c r="AB208" s="757"/>
      <c r="AC208" s="757"/>
      <c r="AD208" s="757"/>
      <c r="AE208" s="757"/>
      <c r="AF208" s="757"/>
      <c r="AG208" s="757"/>
      <c r="AH208" s="757"/>
      <c r="AI208" s="757"/>
      <c r="AJ208" s="757"/>
      <c r="AK208" s="757"/>
      <c r="AL208" s="757"/>
      <c r="AM208" s="757"/>
      <c r="AN208" s="757"/>
      <c r="AO208" s="757"/>
      <c r="AP208" s="757"/>
      <c r="AQ208" s="757"/>
      <c r="AR208" s="757"/>
      <c r="AS208" s="757"/>
      <c r="AT208" s="757"/>
      <c r="AU208" s="757"/>
      <c r="AV208" s="757"/>
      <c r="AW208" s="757"/>
      <c r="AX208" s="757"/>
      <c r="AY208" s="757"/>
      <c r="AZ208" s="757"/>
      <c r="BA208" s="757"/>
      <c r="BB208" s="757"/>
      <c r="BC208" s="757"/>
      <c r="BD208" s="757"/>
      <c r="BE208" s="757"/>
      <c r="BF208" s="757"/>
      <c r="BG208" s="757"/>
      <c r="BH208" s="757"/>
      <c r="BI208" s="757"/>
      <c r="BJ208" s="757"/>
      <c r="BK208" s="757"/>
      <c r="BL208" s="757"/>
      <c r="BM208" s="757"/>
      <c r="BN208" s="757"/>
      <c r="BO208" s="757"/>
      <c r="BP208" s="757"/>
      <c r="BQ208" s="757"/>
      <c r="BR208" s="757"/>
      <c r="BS208" s="757"/>
      <c r="BT208" s="757"/>
      <c r="BU208" s="757"/>
      <c r="BV208" s="757"/>
      <c r="BW208" s="757"/>
      <c r="BX208" s="757"/>
      <c r="BY208" s="757"/>
      <c r="BZ208" s="758"/>
    </row>
    <row r="209" spans="2:78" ht="19.5" thickBot="1">
      <c r="B209" s="696" t="s">
        <v>455</v>
      </c>
      <c r="C209" s="697"/>
      <c r="D209" s="697"/>
      <c r="E209" s="697"/>
      <c r="F209" s="697"/>
      <c r="G209" s="697"/>
      <c r="H209" s="697"/>
      <c r="I209" s="697"/>
      <c r="J209" s="697"/>
      <c r="K209" s="697"/>
      <c r="L209" s="697"/>
      <c r="M209" s="697"/>
      <c r="N209" s="697"/>
      <c r="O209" s="697"/>
      <c r="P209" s="697"/>
      <c r="Q209" s="697"/>
      <c r="R209" s="697"/>
      <c r="S209" s="697"/>
      <c r="T209" s="697"/>
      <c r="U209" s="697"/>
      <c r="V209" s="697"/>
      <c r="W209" s="697"/>
      <c r="X209" s="697"/>
      <c r="Y209" s="697"/>
      <c r="Z209" s="697"/>
      <c r="AA209" s="697"/>
      <c r="AB209" s="697"/>
      <c r="AC209" s="697"/>
      <c r="AD209" s="697"/>
      <c r="AE209" s="697"/>
      <c r="AF209" s="697"/>
      <c r="AG209" s="697"/>
      <c r="AH209" s="697"/>
      <c r="AI209" s="697"/>
      <c r="AJ209" s="697"/>
      <c r="AK209" s="697"/>
      <c r="AL209" s="697"/>
      <c r="AM209" s="697"/>
      <c r="AN209" s="697"/>
      <c r="AO209" s="697"/>
      <c r="AP209" s="697"/>
      <c r="AQ209" s="697"/>
      <c r="AR209" s="697"/>
      <c r="AS209" s="697"/>
      <c r="AT209" s="697"/>
      <c r="AU209" s="697"/>
      <c r="AV209" s="697"/>
      <c r="AW209" s="697"/>
      <c r="AX209" s="697"/>
      <c r="AY209" s="697"/>
      <c r="AZ209" s="697"/>
      <c r="BA209" s="697"/>
      <c r="BB209" s="697"/>
      <c r="BC209" s="697"/>
      <c r="BD209" s="697"/>
      <c r="BE209" s="697"/>
      <c r="BF209" s="697"/>
      <c r="BG209" s="697"/>
      <c r="BH209" s="697"/>
      <c r="BI209" s="697"/>
      <c r="BJ209" s="697"/>
      <c r="BK209" s="697"/>
      <c r="BL209" s="697"/>
      <c r="BM209" s="697"/>
      <c r="BN209" s="697"/>
      <c r="BO209" s="697"/>
      <c r="BP209" s="697"/>
      <c r="BQ209" s="697"/>
      <c r="BR209" s="697"/>
      <c r="BS209" s="697"/>
      <c r="BT209" s="697"/>
      <c r="BU209" s="697"/>
      <c r="BV209" s="697"/>
      <c r="BW209" s="697"/>
      <c r="BX209" s="697"/>
      <c r="BY209" s="697"/>
      <c r="BZ209" s="698"/>
    </row>
    <row r="210" spans="2:78" ht="13.5" customHeight="1">
      <c r="B210" s="151"/>
      <c r="C210" s="152"/>
      <c r="D210" s="152"/>
      <c r="E210" s="152"/>
      <c r="F210" s="152"/>
      <c r="G210" s="152"/>
      <c r="H210" s="152"/>
      <c r="I210" s="152"/>
      <c r="J210" s="152"/>
      <c r="K210" s="152"/>
      <c r="L210" s="152"/>
      <c r="M210" s="152"/>
      <c r="N210" s="152"/>
      <c r="O210" s="152"/>
      <c r="P210" s="152"/>
      <c r="Q210" s="152"/>
      <c r="R210" s="152"/>
      <c r="S210" s="152"/>
      <c r="T210" s="152"/>
      <c r="U210" s="152"/>
      <c r="V210" s="152"/>
      <c r="W210" s="152"/>
      <c r="X210" s="152"/>
      <c r="Y210" s="152"/>
      <c r="Z210" s="152"/>
      <c r="AA210" s="152"/>
      <c r="AB210" s="152"/>
      <c r="AC210" s="152"/>
      <c r="AD210" s="152"/>
      <c r="AE210" s="152"/>
      <c r="AF210" s="152"/>
      <c r="AG210" s="152"/>
      <c r="AH210" s="152"/>
      <c r="AI210" s="152"/>
      <c r="AJ210" s="152"/>
      <c r="AK210" s="152"/>
      <c r="AL210" s="152"/>
      <c r="AM210" s="152"/>
      <c r="AN210" s="152"/>
      <c r="AO210" s="152"/>
      <c r="AP210" s="152"/>
      <c r="AQ210" s="152"/>
      <c r="AR210" s="152"/>
      <c r="AS210" s="152"/>
      <c r="AT210" s="152"/>
      <c r="AU210" s="152"/>
      <c r="AV210" s="152"/>
      <c r="AW210" s="152"/>
      <c r="AX210" s="152"/>
      <c r="AY210" s="152"/>
      <c r="AZ210" s="152"/>
      <c r="BA210" s="152"/>
      <c r="BB210" s="152"/>
      <c r="BC210" s="152"/>
      <c r="BD210" s="152"/>
      <c r="BE210" s="152"/>
      <c r="BF210" s="152"/>
      <c r="BG210" s="152"/>
      <c r="BH210" s="152"/>
      <c r="BI210" s="152"/>
      <c r="BJ210" s="152"/>
      <c r="BK210" s="152"/>
      <c r="BL210" s="152"/>
      <c r="BM210" s="152"/>
      <c r="BN210" s="152"/>
      <c r="BO210" s="152"/>
      <c r="BP210" s="152"/>
      <c r="BQ210" s="152"/>
      <c r="BR210" s="152"/>
      <c r="BS210" s="152"/>
      <c r="BT210" s="152"/>
      <c r="BU210" s="152"/>
      <c r="BV210" s="152"/>
      <c r="BW210" s="152"/>
      <c r="BX210" s="152"/>
      <c r="BY210" s="152"/>
      <c r="BZ210" s="153"/>
    </row>
    <row r="211" spans="2:78" ht="18" customHeight="1">
      <c r="B211" s="154"/>
      <c r="C211" s="125"/>
      <c r="D211" s="125"/>
      <c r="E211" s="734" t="s">
        <v>232</v>
      </c>
      <c r="F211" s="734"/>
      <c r="G211" s="734"/>
      <c r="H211" s="734"/>
      <c r="I211" s="734"/>
      <c r="J211" s="734"/>
      <c r="K211" s="734"/>
      <c r="L211" s="734"/>
      <c r="M211" s="734"/>
      <c r="N211" s="734"/>
      <c r="O211" s="734"/>
      <c r="P211" s="734"/>
      <c r="Q211" s="734"/>
      <c r="R211" s="734"/>
      <c r="S211" s="734"/>
      <c r="T211" s="734"/>
      <c r="U211" s="734"/>
      <c r="V211" s="734"/>
      <c r="W211" s="734"/>
      <c r="X211" s="734"/>
      <c r="Y211" s="734"/>
      <c r="Z211" s="734"/>
      <c r="AA211" s="734"/>
      <c r="AB211" s="734"/>
      <c r="AC211" s="734"/>
      <c r="AD211" s="734"/>
      <c r="AE211" s="734"/>
      <c r="AF211" s="734"/>
      <c r="AG211" s="734"/>
      <c r="AH211" s="734"/>
      <c r="AI211" s="734"/>
      <c r="AJ211" s="734"/>
      <c r="AK211" s="734"/>
      <c r="AL211" s="734"/>
      <c r="AM211" s="734"/>
      <c r="AN211" s="737" t="s">
        <v>233</v>
      </c>
      <c r="AO211" s="738"/>
      <c r="AP211" s="738"/>
      <c r="AQ211" s="738"/>
      <c r="AR211" s="738"/>
      <c r="AS211" s="738"/>
      <c r="AT211" s="738"/>
      <c r="AU211" s="738"/>
      <c r="AV211" s="738"/>
      <c r="AW211" s="738"/>
      <c r="AX211" s="738"/>
      <c r="AY211" s="738"/>
      <c r="AZ211" s="738"/>
      <c r="BA211" s="739"/>
      <c r="BB211" s="155"/>
      <c r="BC211" s="14"/>
      <c r="BD211" s="14"/>
      <c r="BE211" s="14"/>
      <c r="BF211" s="14"/>
      <c r="BG211" s="14"/>
      <c r="BH211" s="103"/>
      <c r="BI211" s="103"/>
      <c r="BJ211" s="103"/>
      <c r="BK211" s="103"/>
      <c r="BL211" s="103"/>
      <c r="BM211" s="103"/>
      <c r="BN211" s="103"/>
      <c r="BO211" s="103"/>
      <c r="BP211" s="103"/>
      <c r="BQ211" s="103"/>
      <c r="BR211" s="103"/>
      <c r="BS211" s="103"/>
      <c r="BT211" s="103"/>
      <c r="BU211" s="125"/>
      <c r="BV211" s="125"/>
      <c r="BW211" s="125"/>
      <c r="BX211" s="125"/>
      <c r="BY211" s="156"/>
      <c r="BZ211" s="157"/>
    </row>
    <row r="212" spans="2:78" ht="18" customHeight="1">
      <c r="B212" s="154"/>
      <c r="C212" s="125"/>
      <c r="D212" s="125"/>
      <c r="E212" s="734" t="s">
        <v>234</v>
      </c>
      <c r="F212" s="734"/>
      <c r="G212" s="734"/>
      <c r="H212" s="734"/>
      <c r="I212" s="734"/>
      <c r="J212" s="734"/>
      <c r="K212" s="734"/>
      <c r="L212" s="734"/>
      <c r="M212" s="734"/>
      <c r="N212" s="734"/>
      <c r="O212" s="734"/>
      <c r="P212" s="734"/>
      <c r="Q212" s="734"/>
      <c r="R212" s="734"/>
      <c r="S212" s="734"/>
      <c r="T212" s="734"/>
      <c r="U212" s="734"/>
      <c r="V212" s="734"/>
      <c r="W212" s="734"/>
      <c r="X212" s="734"/>
      <c r="Y212" s="734"/>
      <c r="Z212" s="734"/>
      <c r="AA212" s="734"/>
      <c r="AB212" s="734"/>
      <c r="AC212" s="734"/>
      <c r="AD212" s="734"/>
      <c r="AE212" s="734"/>
      <c r="AF212" s="734"/>
      <c r="AG212" s="734"/>
      <c r="AH212" s="734"/>
      <c r="AI212" s="734"/>
      <c r="AJ212" s="734"/>
      <c r="AK212" s="734"/>
      <c r="AL212" s="734"/>
      <c r="AM212" s="734"/>
      <c r="AN212" s="750"/>
      <c r="AO212" s="751"/>
      <c r="AP212" s="751"/>
      <c r="AQ212" s="751"/>
      <c r="AR212" s="751"/>
      <c r="AS212" s="751"/>
      <c r="AT212" s="751"/>
      <c r="AU212" s="751"/>
      <c r="AV212" s="751"/>
      <c r="AW212" s="751"/>
      <c r="AX212" s="751"/>
      <c r="AY212" s="751"/>
      <c r="AZ212" s="751"/>
      <c r="BA212" s="752"/>
      <c r="BB212" s="158"/>
      <c r="BC212" s="159"/>
      <c r="BD212" s="159"/>
      <c r="BE212" s="159"/>
      <c r="BF212" s="159"/>
      <c r="BG212" s="159"/>
      <c r="BH212" s="103"/>
      <c r="BI212" s="103"/>
      <c r="BJ212" s="103"/>
      <c r="BK212" s="103"/>
      <c r="BL212" s="103"/>
      <c r="BM212" s="103"/>
      <c r="BN212" s="103"/>
      <c r="BO212" s="103"/>
      <c r="BP212" s="103"/>
      <c r="BQ212" s="103"/>
      <c r="BR212" s="103"/>
      <c r="BS212" s="103"/>
      <c r="BT212" s="103"/>
      <c r="BU212" s="125"/>
      <c r="BV212" s="125"/>
      <c r="BW212" s="125"/>
      <c r="BX212" s="125"/>
      <c r="BY212" s="156"/>
      <c r="BZ212" s="157"/>
    </row>
    <row r="213" spans="2:78" ht="18" customHeight="1">
      <c r="B213" s="154"/>
      <c r="C213" s="125"/>
      <c r="D213" s="125"/>
      <c r="E213" s="734" t="s">
        <v>235</v>
      </c>
      <c r="F213" s="734"/>
      <c r="G213" s="734"/>
      <c r="H213" s="734"/>
      <c r="I213" s="734"/>
      <c r="J213" s="734"/>
      <c r="K213" s="734"/>
      <c r="L213" s="734"/>
      <c r="M213" s="734"/>
      <c r="N213" s="734"/>
      <c r="O213" s="734"/>
      <c r="P213" s="734"/>
      <c r="Q213" s="734"/>
      <c r="R213" s="734"/>
      <c r="S213" s="734"/>
      <c r="T213" s="734"/>
      <c r="U213" s="734"/>
      <c r="V213" s="734"/>
      <c r="W213" s="734"/>
      <c r="X213" s="734"/>
      <c r="Y213" s="734"/>
      <c r="Z213" s="734"/>
      <c r="AA213" s="734"/>
      <c r="AB213" s="734"/>
      <c r="AC213" s="734"/>
      <c r="AD213" s="734"/>
      <c r="AE213" s="734"/>
      <c r="AF213" s="734"/>
      <c r="AG213" s="734"/>
      <c r="AH213" s="734"/>
      <c r="AI213" s="734"/>
      <c r="AJ213" s="734"/>
      <c r="AK213" s="734"/>
      <c r="AL213" s="734"/>
      <c r="AM213" s="734"/>
      <c r="AN213" s="750"/>
      <c r="AO213" s="751"/>
      <c r="AP213" s="751"/>
      <c r="AQ213" s="751"/>
      <c r="AR213" s="751"/>
      <c r="AS213" s="751"/>
      <c r="AT213" s="751"/>
      <c r="AU213" s="751"/>
      <c r="AV213" s="751"/>
      <c r="AW213" s="751"/>
      <c r="AX213" s="751"/>
      <c r="AY213" s="751"/>
      <c r="AZ213" s="751"/>
      <c r="BA213" s="752"/>
      <c r="BB213" s="158"/>
      <c r="BC213" s="159"/>
      <c r="BD213" s="159"/>
      <c r="BE213" s="159"/>
      <c r="BF213" s="159"/>
      <c r="BG213" s="159"/>
      <c r="BH213" s="103"/>
      <c r="BI213" s="103"/>
      <c r="BJ213" s="103"/>
      <c r="BK213" s="103"/>
      <c r="BL213" s="103"/>
      <c r="BM213" s="103"/>
      <c r="BN213" s="103"/>
      <c r="BO213" s="103"/>
      <c r="BP213" s="103"/>
      <c r="BQ213" s="103"/>
      <c r="BR213" s="103"/>
      <c r="BS213" s="103"/>
      <c r="BT213" s="103"/>
      <c r="BU213" s="125"/>
      <c r="BV213" s="125"/>
      <c r="BW213" s="125"/>
      <c r="BX213" s="125"/>
      <c r="BY213" s="156"/>
      <c r="BZ213" s="157"/>
    </row>
    <row r="214" spans="2:78" ht="18" customHeight="1">
      <c r="B214" s="154"/>
      <c r="C214" s="125"/>
      <c r="D214" s="125"/>
      <c r="E214" s="734" t="s">
        <v>236</v>
      </c>
      <c r="F214" s="734"/>
      <c r="G214" s="734"/>
      <c r="H214" s="734"/>
      <c r="I214" s="734"/>
      <c r="J214" s="734"/>
      <c r="K214" s="734"/>
      <c r="L214" s="734"/>
      <c r="M214" s="734"/>
      <c r="N214" s="734"/>
      <c r="O214" s="734"/>
      <c r="P214" s="734"/>
      <c r="Q214" s="734"/>
      <c r="R214" s="734"/>
      <c r="S214" s="734"/>
      <c r="T214" s="734"/>
      <c r="U214" s="734"/>
      <c r="V214" s="734"/>
      <c r="W214" s="734"/>
      <c r="X214" s="734"/>
      <c r="Y214" s="734"/>
      <c r="Z214" s="734"/>
      <c r="AA214" s="734"/>
      <c r="AB214" s="734"/>
      <c r="AC214" s="734"/>
      <c r="AD214" s="734"/>
      <c r="AE214" s="734"/>
      <c r="AF214" s="734"/>
      <c r="AG214" s="734"/>
      <c r="AH214" s="734"/>
      <c r="AI214" s="734"/>
      <c r="AJ214" s="734"/>
      <c r="AK214" s="734"/>
      <c r="AL214" s="734"/>
      <c r="AM214" s="734"/>
      <c r="AN214" s="750"/>
      <c r="AO214" s="751"/>
      <c r="AP214" s="751"/>
      <c r="AQ214" s="751"/>
      <c r="AR214" s="751"/>
      <c r="AS214" s="751"/>
      <c r="AT214" s="751"/>
      <c r="AU214" s="751"/>
      <c r="AV214" s="751"/>
      <c r="AW214" s="751"/>
      <c r="AX214" s="751"/>
      <c r="AY214" s="751"/>
      <c r="AZ214" s="751"/>
      <c r="BA214" s="752"/>
      <c r="BB214" s="158"/>
      <c r="BC214" s="159"/>
      <c r="BD214" s="159"/>
      <c r="BE214" s="159"/>
      <c r="BF214" s="159"/>
      <c r="BG214" s="159"/>
      <c r="BH214" s="103"/>
      <c r="BI214" s="103"/>
      <c r="BJ214" s="103"/>
      <c r="BK214" s="103"/>
      <c r="BL214" s="103"/>
      <c r="BM214" s="103"/>
      <c r="BN214" s="103"/>
      <c r="BO214" s="103"/>
      <c r="BP214" s="103"/>
      <c r="BQ214" s="103"/>
      <c r="BR214" s="103"/>
      <c r="BS214" s="103"/>
      <c r="BT214" s="103"/>
      <c r="BU214" s="125"/>
      <c r="BV214" s="125"/>
      <c r="BW214" s="125"/>
      <c r="BX214" s="125"/>
      <c r="BY214" s="156"/>
      <c r="BZ214" s="157"/>
    </row>
    <row r="215" spans="2:78" ht="18" customHeight="1">
      <c r="B215" s="154"/>
      <c r="C215" s="125"/>
      <c r="D215" s="125"/>
      <c r="E215" s="734" t="s">
        <v>237</v>
      </c>
      <c r="F215" s="734"/>
      <c r="G215" s="734"/>
      <c r="H215" s="734"/>
      <c r="I215" s="734"/>
      <c r="J215" s="734"/>
      <c r="K215" s="734"/>
      <c r="L215" s="734"/>
      <c r="M215" s="734"/>
      <c r="N215" s="734"/>
      <c r="O215" s="734"/>
      <c r="P215" s="734"/>
      <c r="Q215" s="734"/>
      <c r="R215" s="734"/>
      <c r="S215" s="734"/>
      <c r="T215" s="734"/>
      <c r="U215" s="734"/>
      <c r="V215" s="734"/>
      <c r="W215" s="734"/>
      <c r="X215" s="734"/>
      <c r="Y215" s="734"/>
      <c r="Z215" s="734"/>
      <c r="AA215" s="734"/>
      <c r="AB215" s="734"/>
      <c r="AC215" s="734"/>
      <c r="AD215" s="734"/>
      <c r="AE215" s="734"/>
      <c r="AF215" s="734"/>
      <c r="AG215" s="734"/>
      <c r="AH215" s="734"/>
      <c r="AI215" s="734"/>
      <c r="AJ215" s="734"/>
      <c r="AK215" s="734"/>
      <c r="AL215" s="734"/>
      <c r="AM215" s="734"/>
      <c r="AN215" s="750"/>
      <c r="AO215" s="751"/>
      <c r="AP215" s="751"/>
      <c r="AQ215" s="751"/>
      <c r="AR215" s="751"/>
      <c r="AS215" s="751"/>
      <c r="AT215" s="751"/>
      <c r="AU215" s="751"/>
      <c r="AV215" s="751"/>
      <c r="AW215" s="751"/>
      <c r="AX215" s="751"/>
      <c r="AY215" s="751"/>
      <c r="AZ215" s="751"/>
      <c r="BA215" s="752"/>
      <c r="BB215" s="160"/>
      <c r="BC215" s="161"/>
      <c r="BD215" s="161"/>
      <c r="BE215" s="161"/>
      <c r="BF215" s="161"/>
      <c r="BG215" s="161"/>
      <c r="BH215" s="103"/>
      <c r="BI215" s="103"/>
      <c r="BJ215" s="103"/>
      <c r="BK215" s="103"/>
      <c r="BL215" s="103"/>
      <c r="BM215" s="103"/>
      <c r="BN215" s="103"/>
      <c r="BO215" s="103"/>
      <c r="BP215" s="103"/>
      <c r="BQ215" s="103"/>
      <c r="BR215" s="103"/>
      <c r="BS215" s="103"/>
      <c r="BT215" s="103"/>
      <c r="BU215" s="125"/>
      <c r="BV215" s="125"/>
      <c r="BW215" s="125"/>
      <c r="BX215" s="125"/>
      <c r="BY215" s="156"/>
      <c r="BZ215" s="157"/>
    </row>
    <row r="216" spans="2:78" ht="18" customHeight="1">
      <c r="B216" s="154"/>
      <c r="C216" s="125"/>
      <c r="D216" s="125"/>
      <c r="E216" s="734" t="s">
        <v>216</v>
      </c>
      <c r="F216" s="734"/>
      <c r="G216" s="734"/>
      <c r="H216" s="734"/>
      <c r="I216" s="734"/>
      <c r="J216" s="734"/>
      <c r="K216" s="734"/>
      <c r="L216" s="734"/>
      <c r="M216" s="734"/>
      <c r="N216" s="734"/>
      <c r="O216" s="734"/>
      <c r="P216" s="734"/>
      <c r="Q216" s="734"/>
      <c r="R216" s="734"/>
      <c r="S216" s="734"/>
      <c r="T216" s="734"/>
      <c r="U216" s="734"/>
      <c r="V216" s="734"/>
      <c r="W216" s="734"/>
      <c r="X216" s="734"/>
      <c r="Y216" s="734"/>
      <c r="Z216" s="734"/>
      <c r="AA216" s="734"/>
      <c r="AB216" s="734"/>
      <c r="AC216" s="734"/>
      <c r="AD216" s="734"/>
      <c r="AE216" s="734"/>
      <c r="AF216" s="734"/>
      <c r="AG216" s="734"/>
      <c r="AH216" s="734"/>
      <c r="AI216" s="734"/>
      <c r="AJ216" s="734"/>
      <c r="AK216" s="734"/>
      <c r="AL216" s="734"/>
      <c r="AM216" s="734"/>
      <c r="AN216" s="750" t="s">
        <v>370</v>
      </c>
      <c r="AO216" s="751"/>
      <c r="AP216" s="751"/>
      <c r="AQ216" s="751"/>
      <c r="AR216" s="751"/>
      <c r="AS216" s="751"/>
      <c r="AT216" s="751"/>
      <c r="AU216" s="751"/>
      <c r="AV216" s="751"/>
      <c r="AW216" s="751"/>
      <c r="AX216" s="751"/>
      <c r="AY216" s="751"/>
      <c r="AZ216" s="751"/>
      <c r="BA216" s="752"/>
      <c r="BB216" s="77" t="s">
        <v>238</v>
      </c>
      <c r="BC216" s="161"/>
      <c r="BD216" s="161"/>
      <c r="BE216" s="161"/>
      <c r="BF216" s="161"/>
      <c r="BG216" s="161"/>
      <c r="BH216" s="4"/>
      <c r="BI216" s="103"/>
      <c r="BJ216" s="103"/>
      <c r="BK216" s="103"/>
      <c r="BL216" s="103"/>
      <c r="BM216" s="103"/>
      <c r="BN216" s="103"/>
      <c r="BO216" s="103"/>
      <c r="BP216" s="103"/>
      <c r="BQ216" s="103"/>
      <c r="BR216" s="103"/>
      <c r="BS216" s="103"/>
      <c r="BT216" s="103"/>
      <c r="BU216" s="125"/>
      <c r="BV216" s="125"/>
      <c r="BW216" s="125"/>
      <c r="BX216" s="125"/>
      <c r="BY216" s="156"/>
      <c r="BZ216" s="157"/>
    </row>
    <row r="217" spans="2:78" ht="18" customHeight="1">
      <c r="B217" s="154"/>
      <c r="C217" s="125"/>
      <c r="D217" s="125"/>
      <c r="E217" s="125"/>
      <c r="F217" s="125"/>
      <c r="G217" s="125"/>
      <c r="H217" s="125"/>
      <c r="I217" s="125"/>
      <c r="J217" s="125"/>
      <c r="K217" s="125"/>
      <c r="L217" s="125"/>
      <c r="M217" s="125"/>
      <c r="N217" s="125"/>
      <c r="O217" s="125"/>
      <c r="P217" s="125"/>
      <c r="Q217" s="125"/>
      <c r="R217" s="125"/>
      <c r="S217" s="125"/>
      <c r="T217" s="125"/>
      <c r="U217" s="125"/>
      <c r="V217" s="125"/>
      <c r="W217" s="125"/>
      <c r="X217" s="125"/>
      <c r="Y217" s="125"/>
      <c r="Z217" s="125"/>
      <c r="AA217" s="125"/>
      <c r="AB217" s="125"/>
      <c r="AC217" s="125"/>
      <c r="AD217" s="125"/>
      <c r="AE217" s="125"/>
      <c r="AF217" s="125"/>
      <c r="AG217" s="125"/>
      <c r="AH217" s="125"/>
      <c r="AI217" s="125"/>
      <c r="AJ217" s="125"/>
      <c r="AK217" s="125"/>
      <c r="AL217" s="125"/>
      <c r="AM217" s="125"/>
      <c r="AN217" s="125"/>
      <c r="AO217" s="125"/>
      <c r="AP217" s="125"/>
      <c r="AQ217" s="125"/>
      <c r="AR217" s="125"/>
      <c r="AS217" s="125"/>
      <c r="AT217" s="125"/>
      <c r="AU217" s="125"/>
      <c r="AV217" s="125"/>
      <c r="AW217" s="125"/>
      <c r="AX217" s="125"/>
      <c r="AY217" s="125"/>
      <c r="AZ217" s="125"/>
      <c r="BA217" s="125"/>
      <c r="BB217" s="125"/>
      <c r="BC217" s="686" t="s">
        <v>239</v>
      </c>
      <c r="BD217" s="720"/>
      <c r="BE217" s="720"/>
      <c r="BF217" s="720"/>
      <c r="BG217" s="720"/>
      <c r="BH217" s="720"/>
      <c r="BI217" s="720"/>
      <c r="BJ217" s="720"/>
      <c r="BK217" s="720"/>
      <c r="BL217" s="720"/>
      <c r="BM217" s="720"/>
      <c r="BN217" s="720"/>
      <c r="BO217" s="720"/>
      <c r="BP217" s="720"/>
      <c r="BQ217" s="720"/>
      <c r="BR217" s="720"/>
      <c r="BS217" s="720"/>
      <c r="BT217" s="720"/>
      <c r="BU217" s="720"/>
      <c r="BV217" s="720"/>
      <c r="BW217" s="720"/>
      <c r="BX217" s="720"/>
      <c r="BY217" s="720"/>
      <c r="BZ217" s="157"/>
    </row>
    <row r="218" spans="2:78" ht="18" customHeight="1">
      <c r="B218" s="154"/>
      <c r="C218" s="125"/>
      <c r="D218" s="103"/>
      <c r="E218" s="35" t="s">
        <v>240</v>
      </c>
      <c r="F218" s="103"/>
      <c r="G218" s="103"/>
      <c r="H218" s="103"/>
      <c r="I218" s="103"/>
      <c r="J218" s="103"/>
      <c r="K218" s="103"/>
      <c r="L218" s="103"/>
      <c r="M218" s="103"/>
      <c r="N218" s="103"/>
      <c r="O218" s="103"/>
      <c r="P218" s="103"/>
      <c r="Q218" s="103"/>
      <c r="R218" s="103"/>
      <c r="S218" s="103"/>
      <c r="T218" s="103"/>
      <c r="U218" s="103"/>
      <c r="V218" s="103"/>
      <c r="W218" s="103"/>
      <c r="X218" s="103"/>
      <c r="Y218" s="103"/>
      <c r="Z218" s="103"/>
      <c r="AA218" s="103"/>
      <c r="AB218" s="103"/>
      <c r="AC218" s="103"/>
      <c r="AD218" s="103"/>
      <c r="AE218" s="103"/>
      <c r="AF218" s="103"/>
      <c r="AG218" s="103"/>
      <c r="AH218" s="103"/>
      <c r="AI218" s="103"/>
      <c r="AJ218" s="103"/>
      <c r="AK218" s="103"/>
      <c r="AL218" s="103"/>
      <c r="AM218" s="103"/>
      <c r="AN218" s="103"/>
      <c r="AO218" s="103"/>
      <c r="AP218" s="103"/>
      <c r="AQ218" s="103"/>
      <c r="AR218" s="103"/>
      <c r="AS218" s="103"/>
      <c r="AT218" s="103"/>
      <c r="AU218" s="103"/>
      <c r="AV218" s="103"/>
      <c r="AW218" s="103"/>
      <c r="AX218" s="103"/>
      <c r="AY218" s="103"/>
      <c r="AZ218" s="103"/>
      <c r="BA218" s="103"/>
      <c r="BB218" s="103"/>
      <c r="BC218" s="720"/>
      <c r="BD218" s="720"/>
      <c r="BE218" s="720"/>
      <c r="BF218" s="720"/>
      <c r="BG218" s="720"/>
      <c r="BH218" s="720"/>
      <c r="BI218" s="720"/>
      <c r="BJ218" s="720"/>
      <c r="BK218" s="720"/>
      <c r="BL218" s="720"/>
      <c r="BM218" s="720"/>
      <c r="BN218" s="720"/>
      <c r="BO218" s="720"/>
      <c r="BP218" s="720"/>
      <c r="BQ218" s="720"/>
      <c r="BR218" s="720"/>
      <c r="BS218" s="720"/>
      <c r="BT218" s="720"/>
      <c r="BU218" s="720"/>
      <c r="BV218" s="720"/>
      <c r="BW218" s="720"/>
      <c r="BX218" s="720"/>
      <c r="BY218" s="720"/>
      <c r="BZ218" s="157"/>
    </row>
    <row r="219" spans="2:78" ht="18" customHeight="1">
      <c r="B219" s="154"/>
      <c r="C219" s="125"/>
      <c r="D219" s="103"/>
      <c r="E219" s="753" t="s">
        <v>215</v>
      </c>
      <c r="F219" s="753"/>
      <c r="G219" s="753"/>
      <c r="H219" s="753"/>
      <c r="I219" s="753"/>
      <c r="J219" s="753"/>
      <c r="K219" s="753"/>
      <c r="L219" s="753"/>
      <c r="M219" s="753"/>
      <c r="N219" s="753"/>
      <c r="O219" s="753"/>
      <c r="P219" s="753"/>
      <c r="Q219" s="753"/>
      <c r="R219" s="753"/>
      <c r="S219" s="753"/>
      <c r="T219" s="754" t="s">
        <v>241</v>
      </c>
      <c r="U219" s="755"/>
      <c r="V219" s="755"/>
      <c r="W219" s="755"/>
      <c r="X219" s="755"/>
      <c r="Y219" s="755"/>
      <c r="Z219" s="755"/>
      <c r="AA219" s="755"/>
      <c r="AB219" s="755"/>
      <c r="AC219" s="755"/>
      <c r="AD219" s="756" t="s">
        <v>242</v>
      </c>
      <c r="AE219" s="756"/>
      <c r="AF219" s="756"/>
      <c r="AG219" s="756"/>
      <c r="AH219" s="756"/>
      <c r="AI219" s="756"/>
      <c r="AJ219" s="756"/>
      <c r="AK219" s="756"/>
      <c r="AL219" s="756"/>
      <c r="AM219" s="756"/>
      <c r="AN219" s="756"/>
      <c r="AO219" s="756"/>
      <c r="AP219" s="756"/>
      <c r="AQ219" s="756"/>
      <c r="AR219" s="756"/>
      <c r="AS219" s="756"/>
      <c r="AT219" s="756"/>
      <c r="AU219" s="756"/>
      <c r="AV219" s="756"/>
      <c r="AW219" s="756"/>
      <c r="AX219" s="756"/>
      <c r="AY219" s="756"/>
      <c r="AZ219" s="756"/>
      <c r="BA219" s="756"/>
      <c r="BB219" s="756"/>
      <c r="BC219" s="756"/>
      <c r="BD219" s="756"/>
      <c r="BE219" s="756"/>
      <c r="BF219" s="756"/>
      <c r="BG219" s="756"/>
      <c r="BH219" s="756"/>
      <c r="BI219" s="756"/>
      <c r="BJ219" s="756"/>
      <c r="BK219" s="756"/>
      <c r="BL219" s="756"/>
      <c r="BM219" s="756"/>
      <c r="BN219" s="756"/>
      <c r="BO219" s="756"/>
      <c r="BP219" s="756"/>
      <c r="BQ219" s="756"/>
      <c r="BR219" s="756"/>
      <c r="BS219" s="756"/>
      <c r="BT219" s="756"/>
      <c r="BU219" s="756"/>
      <c r="BV219" s="756"/>
      <c r="BW219" s="756"/>
      <c r="BX219" s="756"/>
      <c r="BY219" s="156"/>
      <c r="BZ219" s="157"/>
    </row>
    <row r="220" spans="2:78" ht="18" customHeight="1">
      <c r="B220" s="154"/>
      <c r="C220" s="125"/>
      <c r="D220" s="103"/>
      <c r="E220" s="743" t="s">
        <v>243</v>
      </c>
      <c r="F220" s="743"/>
      <c r="G220" s="743"/>
      <c r="H220" s="743"/>
      <c r="I220" s="743"/>
      <c r="J220" s="743"/>
      <c r="K220" s="743"/>
      <c r="L220" s="743"/>
      <c r="M220" s="743"/>
      <c r="N220" s="743"/>
      <c r="O220" s="743"/>
      <c r="P220" s="743"/>
      <c r="Q220" s="743"/>
      <c r="R220" s="743"/>
      <c r="S220" s="743"/>
      <c r="T220" s="744"/>
      <c r="U220" s="745"/>
      <c r="V220" s="745"/>
      <c r="W220" s="745"/>
      <c r="X220" s="745"/>
      <c r="Y220" s="745"/>
      <c r="Z220" s="745"/>
      <c r="AA220" s="745"/>
      <c r="AB220" s="745"/>
      <c r="AC220" s="746"/>
      <c r="AD220" s="747"/>
      <c r="AE220" s="748"/>
      <c r="AF220" s="748"/>
      <c r="AG220" s="748"/>
      <c r="AH220" s="748"/>
      <c r="AI220" s="748"/>
      <c r="AJ220" s="748"/>
      <c r="AK220" s="748"/>
      <c r="AL220" s="748"/>
      <c r="AM220" s="748"/>
      <c r="AN220" s="748"/>
      <c r="AO220" s="748"/>
      <c r="AP220" s="748"/>
      <c r="AQ220" s="748"/>
      <c r="AR220" s="748"/>
      <c r="AS220" s="748"/>
      <c r="AT220" s="748"/>
      <c r="AU220" s="748"/>
      <c r="AV220" s="748"/>
      <c r="AW220" s="748"/>
      <c r="AX220" s="748"/>
      <c r="AY220" s="748"/>
      <c r="AZ220" s="748"/>
      <c r="BA220" s="748"/>
      <c r="BB220" s="748"/>
      <c r="BC220" s="748"/>
      <c r="BD220" s="748"/>
      <c r="BE220" s="748"/>
      <c r="BF220" s="748"/>
      <c r="BG220" s="748"/>
      <c r="BH220" s="748"/>
      <c r="BI220" s="748"/>
      <c r="BJ220" s="748"/>
      <c r="BK220" s="748"/>
      <c r="BL220" s="748"/>
      <c r="BM220" s="748"/>
      <c r="BN220" s="748"/>
      <c r="BO220" s="748"/>
      <c r="BP220" s="748"/>
      <c r="BQ220" s="748"/>
      <c r="BR220" s="748"/>
      <c r="BS220" s="748"/>
      <c r="BT220" s="748"/>
      <c r="BU220" s="748"/>
      <c r="BV220" s="748"/>
      <c r="BW220" s="748"/>
      <c r="BX220" s="749"/>
      <c r="BY220" s="156"/>
      <c r="BZ220" s="157"/>
    </row>
    <row r="221" spans="2:78" ht="18" customHeight="1">
      <c r="B221" s="154"/>
      <c r="C221" s="125"/>
      <c r="D221" s="103"/>
      <c r="E221" s="743" t="s">
        <v>244</v>
      </c>
      <c r="F221" s="743"/>
      <c r="G221" s="743"/>
      <c r="H221" s="743"/>
      <c r="I221" s="743"/>
      <c r="J221" s="743"/>
      <c r="K221" s="743"/>
      <c r="L221" s="743"/>
      <c r="M221" s="743"/>
      <c r="N221" s="743"/>
      <c r="O221" s="743"/>
      <c r="P221" s="743"/>
      <c r="Q221" s="743"/>
      <c r="R221" s="743"/>
      <c r="S221" s="743"/>
      <c r="T221" s="744"/>
      <c r="U221" s="745"/>
      <c r="V221" s="745"/>
      <c r="W221" s="745"/>
      <c r="X221" s="745"/>
      <c r="Y221" s="745"/>
      <c r="Z221" s="745"/>
      <c r="AA221" s="745"/>
      <c r="AB221" s="745"/>
      <c r="AC221" s="746"/>
      <c r="AD221" s="747"/>
      <c r="AE221" s="748"/>
      <c r="AF221" s="748"/>
      <c r="AG221" s="748"/>
      <c r="AH221" s="748"/>
      <c r="AI221" s="748"/>
      <c r="AJ221" s="748"/>
      <c r="AK221" s="748"/>
      <c r="AL221" s="748"/>
      <c r="AM221" s="748"/>
      <c r="AN221" s="748"/>
      <c r="AO221" s="748"/>
      <c r="AP221" s="748"/>
      <c r="AQ221" s="748"/>
      <c r="AR221" s="748"/>
      <c r="AS221" s="748"/>
      <c r="AT221" s="748"/>
      <c r="AU221" s="748"/>
      <c r="AV221" s="748"/>
      <c r="AW221" s="748"/>
      <c r="AX221" s="748"/>
      <c r="AY221" s="748"/>
      <c r="AZ221" s="748"/>
      <c r="BA221" s="748"/>
      <c r="BB221" s="748"/>
      <c r="BC221" s="748"/>
      <c r="BD221" s="748"/>
      <c r="BE221" s="748"/>
      <c r="BF221" s="748"/>
      <c r="BG221" s="748"/>
      <c r="BH221" s="748"/>
      <c r="BI221" s="748"/>
      <c r="BJ221" s="748"/>
      <c r="BK221" s="748"/>
      <c r="BL221" s="748"/>
      <c r="BM221" s="748"/>
      <c r="BN221" s="748"/>
      <c r="BO221" s="748"/>
      <c r="BP221" s="748"/>
      <c r="BQ221" s="748"/>
      <c r="BR221" s="748"/>
      <c r="BS221" s="748"/>
      <c r="BT221" s="748"/>
      <c r="BU221" s="748"/>
      <c r="BV221" s="748"/>
      <c r="BW221" s="748"/>
      <c r="BX221" s="749"/>
      <c r="BY221" s="156"/>
      <c r="BZ221" s="157"/>
    </row>
    <row r="222" spans="2:78" ht="12" customHeight="1" thickBot="1">
      <c r="B222" s="162"/>
      <c r="C222" s="163"/>
      <c r="D222" s="163"/>
      <c r="E222" s="163"/>
      <c r="F222" s="163"/>
      <c r="G222" s="163"/>
      <c r="H222" s="163"/>
      <c r="I222" s="163"/>
      <c r="J222" s="163"/>
      <c r="K222" s="163"/>
      <c r="L222" s="163"/>
      <c r="M222" s="163"/>
      <c r="N222" s="163"/>
      <c r="O222" s="163"/>
      <c r="P222" s="163"/>
      <c r="Q222" s="163"/>
      <c r="R222" s="163"/>
      <c r="S222" s="163"/>
      <c r="T222" s="163"/>
      <c r="U222" s="163"/>
      <c r="V222" s="163"/>
      <c r="W222" s="163"/>
      <c r="X222" s="163"/>
      <c r="Y222" s="163"/>
      <c r="Z222" s="163"/>
      <c r="AA222" s="163"/>
      <c r="AB222" s="163"/>
      <c r="AC222" s="163"/>
      <c r="AD222" s="163"/>
      <c r="AE222" s="163"/>
      <c r="AF222" s="163"/>
      <c r="AG222" s="163"/>
      <c r="AH222" s="163"/>
      <c r="AI222" s="163"/>
      <c r="AJ222" s="163"/>
      <c r="AK222" s="163"/>
      <c r="AL222" s="163"/>
      <c r="AM222" s="163"/>
      <c r="AN222" s="163"/>
      <c r="AO222" s="163"/>
      <c r="AP222" s="163"/>
      <c r="AQ222" s="163"/>
      <c r="AR222" s="163"/>
      <c r="AS222" s="163"/>
      <c r="AT222" s="163"/>
      <c r="AU222" s="163"/>
      <c r="AV222" s="163"/>
      <c r="AW222" s="163"/>
      <c r="AX222" s="163"/>
      <c r="AY222" s="163"/>
      <c r="AZ222" s="163"/>
      <c r="BA222" s="163"/>
      <c r="BB222" s="163"/>
      <c r="BC222" s="163"/>
      <c r="BD222" s="163"/>
      <c r="BE222" s="163"/>
      <c r="BF222" s="163"/>
      <c r="BG222" s="163"/>
      <c r="BH222" s="163"/>
      <c r="BI222" s="163"/>
      <c r="BJ222" s="163"/>
      <c r="BK222" s="163"/>
      <c r="BL222" s="163"/>
      <c r="BM222" s="163"/>
      <c r="BN222" s="163"/>
      <c r="BO222" s="163"/>
      <c r="BP222" s="163"/>
      <c r="BQ222" s="163"/>
      <c r="BR222" s="163"/>
      <c r="BS222" s="163"/>
      <c r="BT222" s="163"/>
      <c r="BU222" s="163"/>
      <c r="BV222" s="163"/>
      <c r="BW222" s="163"/>
      <c r="BX222" s="163"/>
      <c r="BY222" s="163"/>
      <c r="BZ222" s="164"/>
    </row>
    <row r="223" spans="2:78" ht="19.5" thickBot="1">
      <c r="B223" s="696" t="s">
        <v>456</v>
      </c>
      <c r="C223" s="697"/>
      <c r="D223" s="697"/>
      <c r="E223" s="697"/>
      <c r="F223" s="697"/>
      <c r="G223" s="697"/>
      <c r="H223" s="697"/>
      <c r="I223" s="697"/>
      <c r="J223" s="697"/>
      <c r="K223" s="697"/>
      <c r="L223" s="697"/>
      <c r="M223" s="697"/>
      <c r="N223" s="697"/>
      <c r="O223" s="697"/>
      <c r="P223" s="697"/>
      <c r="Q223" s="697"/>
      <c r="R223" s="697"/>
      <c r="S223" s="697"/>
      <c r="T223" s="697"/>
      <c r="U223" s="697"/>
      <c r="V223" s="697"/>
      <c r="W223" s="697"/>
      <c r="X223" s="697"/>
      <c r="Y223" s="697"/>
      <c r="Z223" s="697"/>
      <c r="AA223" s="697"/>
      <c r="AB223" s="697"/>
      <c r="AC223" s="697"/>
      <c r="AD223" s="697"/>
      <c r="AE223" s="697"/>
      <c r="AF223" s="697"/>
      <c r="AG223" s="697"/>
      <c r="AH223" s="697"/>
      <c r="AI223" s="697"/>
      <c r="AJ223" s="697"/>
      <c r="AK223" s="697"/>
      <c r="AL223" s="697"/>
      <c r="AM223" s="697"/>
      <c r="AN223" s="697"/>
      <c r="AO223" s="697"/>
      <c r="AP223" s="697"/>
      <c r="AQ223" s="697"/>
      <c r="AR223" s="697"/>
      <c r="AS223" s="697"/>
      <c r="AT223" s="697"/>
      <c r="AU223" s="697"/>
      <c r="AV223" s="697"/>
      <c r="AW223" s="697"/>
      <c r="AX223" s="697"/>
      <c r="AY223" s="697"/>
      <c r="AZ223" s="697"/>
      <c r="BA223" s="697"/>
      <c r="BB223" s="697"/>
      <c r="BC223" s="697"/>
      <c r="BD223" s="697"/>
      <c r="BE223" s="697"/>
      <c r="BF223" s="697"/>
      <c r="BG223" s="697"/>
      <c r="BH223" s="697"/>
      <c r="BI223" s="697"/>
      <c r="BJ223" s="697"/>
      <c r="BK223" s="697"/>
      <c r="BL223" s="697"/>
      <c r="BM223" s="697"/>
      <c r="BN223" s="697"/>
      <c r="BO223" s="697"/>
      <c r="BP223" s="697"/>
      <c r="BQ223" s="697"/>
      <c r="BR223" s="697"/>
      <c r="BS223" s="697"/>
      <c r="BT223" s="697"/>
      <c r="BU223" s="697"/>
      <c r="BV223" s="697"/>
      <c r="BW223" s="697"/>
      <c r="BX223" s="697"/>
      <c r="BY223" s="697"/>
      <c r="BZ223" s="698"/>
    </row>
    <row r="224" spans="2:78" ht="10.5" customHeight="1">
      <c r="B224" s="55"/>
      <c r="C224" s="70"/>
      <c r="D224" s="70"/>
      <c r="E224" s="70"/>
      <c r="F224" s="70"/>
      <c r="G224" s="70"/>
      <c r="H224" s="70"/>
      <c r="I224" s="70"/>
      <c r="J224" s="70"/>
      <c r="K224" s="70"/>
      <c r="L224" s="70"/>
      <c r="M224" s="70"/>
      <c r="N224" s="70"/>
      <c r="O224" s="70"/>
      <c r="P224" s="70"/>
      <c r="Q224" s="70"/>
      <c r="R224" s="70"/>
      <c r="S224" s="70"/>
      <c r="T224" s="70"/>
      <c r="U224" s="70"/>
      <c r="V224" s="70"/>
      <c r="W224" s="70"/>
      <c r="X224" s="70"/>
      <c r="Y224" s="70"/>
      <c r="Z224" s="70"/>
      <c r="AA224" s="70"/>
      <c r="AB224" s="70"/>
      <c r="AC224" s="70"/>
      <c r="AD224" s="70"/>
      <c r="AE224" s="70"/>
      <c r="AF224" s="70"/>
      <c r="AG224" s="70"/>
      <c r="AH224" s="70"/>
      <c r="AI224" s="70"/>
      <c r="AJ224" s="70"/>
      <c r="AK224" s="70"/>
      <c r="AL224" s="70"/>
      <c r="AM224" s="70"/>
      <c r="AN224" s="70"/>
      <c r="AO224" s="70"/>
      <c r="AP224" s="70"/>
      <c r="AQ224" s="70"/>
      <c r="AR224" s="70"/>
      <c r="AS224" s="70"/>
      <c r="AT224" s="70"/>
      <c r="AU224" s="70"/>
      <c r="AV224" s="70"/>
      <c r="AW224" s="70"/>
      <c r="AX224" s="70"/>
      <c r="AY224" s="70"/>
      <c r="AZ224" s="70"/>
      <c r="BA224" s="70"/>
      <c r="BB224" s="70"/>
      <c r="BC224" s="70"/>
      <c r="BD224" s="70"/>
      <c r="BE224" s="70"/>
      <c r="BF224" s="70"/>
      <c r="BG224" s="70"/>
      <c r="BH224" s="70"/>
      <c r="BI224" s="70"/>
      <c r="BJ224" s="70"/>
      <c r="BK224" s="70"/>
      <c r="BL224" s="70"/>
      <c r="BM224" s="70"/>
      <c r="BN224" s="70"/>
      <c r="BO224" s="70"/>
      <c r="BP224" s="70"/>
      <c r="BQ224" s="70"/>
      <c r="BR224" s="70"/>
      <c r="BS224" s="70"/>
      <c r="BT224" s="70"/>
      <c r="BU224" s="70"/>
      <c r="BV224" s="70"/>
      <c r="BW224" s="70"/>
      <c r="BX224" s="70"/>
      <c r="BY224" s="70"/>
      <c r="BZ224" s="71"/>
    </row>
    <row r="225" spans="1:87">
      <c r="B225" s="53"/>
      <c r="C225" s="14"/>
      <c r="D225" s="14"/>
      <c r="E225" s="14"/>
      <c r="F225" s="14"/>
      <c r="G225" s="734" t="s">
        <v>245</v>
      </c>
      <c r="H225" s="734"/>
      <c r="I225" s="734"/>
      <c r="J225" s="734"/>
      <c r="K225" s="734"/>
      <c r="L225" s="734"/>
      <c r="M225" s="734"/>
      <c r="N225" s="734"/>
      <c r="O225" s="734"/>
      <c r="P225" s="735"/>
      <c r="Q225" s="735"/>
      <c r="R225" s="735"/>
      <c r="S225" s="735"/>
      <c r="T225" s="735"/>
      <c r="U225" s="735"/>
      <c r="V225" s="735"/>
      <c r="W225" s="735"/>
      <c r="X225" s="735"/>
      <c r="Y225" s="735"/>
      <c r="Z225" s="735"/>
      <c r="AA225" s="735"/>
      <c r="AB225" s="735"/>
      <c r="AC225" s="735"/>
      <c r="AD225" s="735"/>
      <c r="AE225" s="735"/>
      <c r="AF225" s="735"/>
      <c r="AG225" s="735"/>
      <c r="AH225" s="735"/>
      <c r="AI225" s="735"/>
      <c r="AJ225" s="155"/>
      <c r="AK225" s="736" t="s">
        <v>246</v>
      </c>
      <c r="AL225" s="736"/>
      <c r="AM225" s="736"/>
      <c r="AN225" s="736"/>
      <c r="AO225" s="736"/>
      <c r="AP225" s="736"/>
      <c r="AQ225" s="736"/>
      <c r="AR225" s="736"/>
      <c r="AS225" s="736"/>
      <c r="AT225" s="736"/>
      <c r="AU225" s="736"/>
      <c r="AV225" s="736"/>
      <c r="AW225" s="736"/>
      <c r="AX225" s="736"/>
      <c r="AY225" s="736"/>
      <c r="AZ225" s="736"/>
      <c r="BA225" s="736"/>
      <c r="BB225" s="736"/>
      <c r="BC225" s="736"/>
      <c r="BD225" s="736"/>
      <c r="BE225" s="736"/>
      <c r="BF225" s="736"/>
      <c r="BG225" s="736"/>
      <c r="BH225" s="736"/>
      <c r="BI225" s="736"/>
      <c r="BJ225" s="736"/>
      <c r="BK225" s="736"/>
      <c r="BL225" s="736"/>
      <c r="BM225" s="736"/>
      <c r="BN225" s="736"/>
      <c r="BO225" s="736"/>
      <c r="BP225" s="736"/>
      <c r="BQ225" s="736"/>
      <c r="BR225" s="736"/>
      <c r="BS225" s="736"/>
      <c r="BT225" s="736"/>
      <c r="BU225" s="736"/>
      <c r="BV225" s="736"/>
      <c r="BW225" s="736"/>
      <c r="BX225" s="736"/>
      <c r="BY225" s="736"/>
      <c r="BZ225" s="54"/>
    </row>
    <row r="226" spans="1:87">
      <c r="B226" s="53"/>
      <c r="C226" s="14"/>
      <c r="D226" s="14"/>
      <c r="E226" s="14"/>
      <c r="F226" s="14"/>
      <c r="G226" s="737" t="s">
        <v>247</v>
      </c>
      <c r="H226" s="738"/>
      <c r="I226" s="738"/>
      <c r="J226" s="738"/>
      <c r="K226" s="738"/>
      <c r="L226" s="738"/>
      <c r="M226" s="738"/>
      <c r="N226" s="738"/>
      <c r="O226" s="739"/>
      <c r="P226" s="740"/>
      <c r="Q226" s="741"/>
      <c r="R226" s="741"/>
      <c r="S226" s="741"/>
      <c r="T226" s="741"/>
      <c r="U226" s="741"/>
      <c r="V226" s="741"/>
      <c r="W226" s="741"/>
      <c r="X226" s="741"/>
      <c r="Y226" s="741"/>
      <c r="Z226" s="741"/>
      <c r="AA226" s="741"/>
      <c r="AB226" s="741"/>
      <c r="AC226" s="741"/>
      <c r="AD226" s="741"/>
      <c r="AE226" s="741"/>
      <c r="AF226" s="741"/>
      <c r="AG226" s="741"/>
      <c r="AH226" s="741"/>
      <c r="AI226" s="742"/>
      <c r="AJ226" s="155"/>
      <c r="AK226" s="736" t="s">
        <v>248</v>
      </c>
      <c r="AL226" s="736"/>
      <c r="AM226" s="736"/>
      <c r="AN226" s="736"/>
      <c r="AO226" s="736"/>
      <c r="AP226" s="736"/>
      <c r="AQ226" s="736"/>
      <c r="AR226" s="736"/>
      <c r="AS226" s="736"/>
      <c r="AT226" s="736"/>
      <c r="AU226" s="736"/>
      <c r="AV226" s="736"/>
      <c r="AW226" s="736"/>
      <c r="AX226" s="736"/>
      <c r="AY226" s="736"/>
      <c r="AZ226" s="736"/>
      <c r="BA226" s="736"/>
      <c r="BB226" s="736"/>
      <c r="BC226" s="736"/>
      <c r="BD226" s="736"/>
      <c r="BE226" s="736"/>
      <c r="BF226" s="736"/>
      <c r="BG226" s="736"/>
      <c r="BH226" s="736"/>
      <c r="BI226" s="736"/>
      <c r="BJ226" s="736"/>
      <c r="BK226" s="736"/>
      <c r="BL226" s="736"/>
      <c r="BM226" s="736"/>
      <c r="BN226" s="736"/>
      <c r="BO226" s="736"/>
      <c r="BP226" s="736"/>
      <c r="BQ226" s="736"/>
      <c r="BR226" s="736"/>
      <c r="BS226" s="736"/>
      <c r="BT226" s="736"/>
      <c r="BU226" s="736"/>
      <c r="BV226" s="736"/>
      <c r="BW226" s="736"/>
      <c r="BX226" s="736"/>
      <c r="BY226" s="736"/>
      <c r="BZ226" s="54"/>
    </row>
    <row r="227" spans="1:87" ht="19.5" customHeight="1">
      <c r="B227" s="53"/>
      <c r="C227" s="14"/>
      <c r="D227" s="14"/>
      <c r="E227" s="14"/>
      <c r="F227" s="14"/>
      <c r="G227" s="13"/>
      <c r="H227" s="13"/>
      <c r="I227" s="13"/>
      <c r="J227" s="13"/>
      <c r="K227" s="13"/>
      <c r="L227" s="13"/>
      <c r="M227" s="13"/>
      <c r="N227" s="13"/>
      <c r="O227" s="13"/>
      <c r="P227" s="722" t="s">
        <v>249</v>
      </c>
      <c r="Q227" s="722"/>
      <c r="R227" s="722"/>
      <c r="S227" s="722"/>
      <c r="T227" s="722"/>
      <c r="U227" s="722"/>
      <c r="V227" s="722"/>
      <c r="W227" s="722"/>
      <c r="X227" s="722"/>
      <c r="Y227" s="722"/>
      <c r="Z227" s="722"/>
      <c r="AA227" s="722"/>
      <c r="AB227" s="722"/>
      <c r="AC227" s="722"/>
      <c r="AD227" s="722"/>
      <c r="AE227" s="722"/>
      <c r="AF227" s="722"/>
      <c r="AG227" s="722"/>
      <c r="AH227" s="722"/>
      <c r="AI227" s="722"/>
      <c r="AJ227" s="723"/>
      <c r="AK227" s="723"/>
      <c r="AL227" s="723"/>
      <c r="AM227" s="723"/>
      <c r="AN227" s="723"/>
      <c r="AO227" s="723"/>
      <c r="AP227" s="723"/>
      <c r="AQ227" s="723"/>
      <c r="AR227" s="723"/>
      <c r="AS227" s="723"/>
      <c r="AT227" s="723"/>
      <c r="AU227" s="723"/>
      <c r="AV227" s="723"/>
      <c r="AW227" s="723"/>
      <c r="AX227" s="723"/>
      <c r="AY227" s="723"/>
      <c r="AZ227" s="723"/>
      <c r="BA227" s="723"/>
      <c r="BB227" s="723"/>
      <c r="BC227" s="723"/>
      <c r="BD227" s="723"/>
      <c r="BE227" s="723"/>
      <c r="BF227" s="723"/>
      <c r="BG227" s="723"/>
      <c r="BH227" s="723"/>
      <c r="BI227" s="723"/>
      <c r="BJ227" s="723"/>
      <c r="BK227" s="723"/>
      <c r="BL227" s="723"/>
      <c r="BM227" s="723"/>
      <c r="BN227" s="723"/>
      <c r="BO227" s="723"/>
      <c r="BP227" s="723"/>
      <c r="BQ227" s="723"/>
      <c r="BR227" s="723"/>
      <c r="BS227" s="723"/>
      <c r="BT227" s="723"/>
      <c r="BU227" s="723"/>
      <c r="BV227" s="723"/>
      <c r="BW227" s="723"/>
      <c r="BX227" s="723"/>
      <c r="BY227" s="723"/>
      <c r="BZ227" s="54"/>
    </row>
    <row r="228" spans="1:87">
      <c r="B228" s="53"/>
      <c r="C228" s="14"/>
      <c r="D228" s="14"/>
      <c r="E228" s="14"/>
      <c r="F228" s="14"/>
      <c r="G228" s="13"/>
      <c r="H228" s="13"/>
      <c r="I228" s="13"/>
      <c r="J228" s="13"/>
      <c r="K228" s="13"/>
      <c r="L228" s="13"/>
      <c r="M228" s="13"/>
      <c r="N228" s="13"/>
      <c r="O228" s="13"/>
      <c r="P228" s="724"/>
      <c r="Q228" s="725"/>
      <c r="R228" s="725"/>
      <c r="S228" s="725"/>
      <c r="T228" s="725"/>
      <c r="U228" s="725"/>
      <c r="V228" s="725"/>
      <c r="W228" s="725"/>
      <c r="X228" s="725"/>
      <c r="Y228" s="725"/>
      <c r="Z228" s="725"/>
      <c r="AA228" s="725"/>
      <c r="AB228" s="725"/>
      <c r="AC228" s="725"/>
      <c r="AD228" s="725"/>
      <c r="AE228" s="725"/>
      <c r="AF228" s="725"/>
      <c r="AG228" s="725"/>
      <c r="AH228" s="725"/>
      <c r="AI228" s="725"/>
      <c r="AJ228" s="725"/>
      <c r="AK228" s="725"/>
      <c r="AL228" s="725"/>
      <c r="AM228" s="725"/>
      <c r="AN228" s="725"/>
      <c r="AO228" s="725"/>
      <c r="AP228" s="725"/>
      <c r="AQ228" s="725"/>
      <c r="AR228" s="725"/>
      <c r="AS228" s="725"/>
      <c r="AT228" s="725"/>
      <c r="AU228" s="725"/>
      <c r="AV228" s="725"/>
      <c r="AW228" s="725"/>
      <c r="AX228" s="725"/>
      <c r="AY228" s="725"/>
      <c r="AZ228" s="725"/>
      <c r="BA228" s="725"/>
      <c r="BB228" s="725"/>
      <c r="BC228" s="725"/>
      <c r="BD228" s="725"/>
      <c r="BE228" s="725"/>
      <c r="BF228" s="725"/>
      <c r="BG228" s="725"/>
      <c r="BH228" s="725"/>
      <c r="BI228" s="725"/>
      <c r="BJ228" s="725"/>
      <c r="BK228" s="725"/>
      <c r="BL228" s="725"/>
      <c r="BM228" s="725"/>
      <c r="BN228" s="725"/>
      <c r="BO228" s="725"/>
      <c r="BP228" s="725"/>
      <c r="BQ228" s="725"/>
      <c r="BR228" s="725"/>
      <c r="BS228" s="725"/>
      <c r="BT228" s="725"/>
      <c r="BU228" s="725"/>
      <c r="BV228" s="725"/>
      <c r="BW228" s="725"/>
      <c r="BX228" s="725"/>
      <c r="BY228" s="726"/>
      <c r="BZ228" s="54"/>
    </row>
    <row r="229" spans="1:87">
      <c r="B229" s="53"/>
      <c r="C229" s="14"/>
      <c r="D229" s="14"/>
      <c r="E229" s="14"/>
      <c r="F229" s="14"/>
      <c r="G229" s="13"/>
      <c r="H229" s="13"/>
      <c r="I229" s="13"/>
      <c r="J229" s="13"/>
      <c r="K229" s="13"/>
      <c r="L229" s="13"/>
      <c r="M229" s="13"/>
      <c r="N229" s="13"/>
      <c r="O229" s="13"/>
      <c r="P229" s="727"/>
      <c r="Q229" s="728"/>
      <c r="R229" s="728"/>
      <c r="S229" s="728"/>
      <c r="T229" s="728"/>
      <c r="U229" s="728"/>
      <c r="V229" s="728"/>
      <c r="W229" s="728"/>
      <c r="X229" s="728"/>
      <c r="Y229" s="728"/>
      <c r="Z229" s="728"/>
      <c r="AA229" s="728"/>
      <c r="AB229" s="728"/>
      <c r="AC229" s="728"/>
      <c r="AD229" s="728"/>
      <c r="AE229" s="728"/>
      <c r="AF229" s="728"/>
      <c r="AG229" s="728"/>
      <c r="AH229" s="728"/>
      <c r="AI229" s="728"/>
      <c r="AJ229" s="728"/>
      <c r="AK229" s="728"/>
      <c r="AL229" s="728"/>
      <c r="AM229" s="728"/>
      <c r="AN229" s="728"/>
      <c r="AO229" s="728"/>
      <c r="AP229" s="728"/>
      <c r="AQ229" s="728"/>
      <c r="AR229" s="728"/>
      <c r="AS229" s="728"/>
      <c r="AT229" s="728"/>
      <c r="AU229" s="728"/>
      <c r="AV229" s="728"/>
      <c r="AW229" s="728"/>
      <c r="AX229" s="728"/>
      <c r="AY229" s="728"/>
      <c r="AZ229" s="728"/>
      <c r="BA229" s="728"/>
      <c r="BB229" s="728"/>
      <c r="BC229" s="728"/>
      <c r="BD229" s="728"/>
      <c r="BE229" s="728"/>
      <c r="BF229" s="728"/>
      <c r="BG229" s="728"/>
      <c r="BH229" s="728"/>
      <c r="BI229" s="728"/>
      <c r="BJ229" s="728"/>
      <c r="BK229" s="728"/>
      <c r="BL229" s="728"/>
      <c r="BM229" s="728"/>
      <c r="BN229" s="728"/>
      <c r="BO229" s="728"/>
      <c r="BP229" s="728"/>
      <c r="BQ229" s="728"/>
      <c r="BR229" s="728"/>
      <c r="BS229" s="728"/>
      <c r="BT229" s="728"/>
      <c r="BU229" s="728"/>
      <c r="BV229" s="728"/>
      <c r="BW229" s="728"/>
      <c r="BX229" s="728"/>
      <c r="BY229" s="729"/>
      <c r="BZ229" s="54"/>
    </row>
    <row r="230" spans="1:87">
      <c r="B230" s="53"/>
      <c r="C230" s="14"/>
      <c r="D230" s="14"/>
      <c r="E230" s="14"/>
      <c r="F230" s="14"/>
      <c r="G230" s="13"/>
      <c r="H230" s="13"/>
      <c r="I230" s="13"/>
      <c r="J230" s="13"/>
      <c r="K230" s="13"/>
      <c r="L230" s="13"/>
      <c r="M230" s="13"/>
      <c r="N230" s="13"/>
      <c r="O230" s="13"/>
      <c r="P230" s="730"/>
      <c r="Q230" s="731"/>
      <c r="R230" s="731"/>
      <c r="S230" s="731"/>
      <c r="T230" s="731"/>
      <c r="U230" s="731"/>
      <c r="V230" s="731"/>
      <c r="W230" s="731"/>
      <c r="X230" s="731"/>
      <c r="Y230" s="731"/>
      <c r="Z230" s="731"/>
      <c r="AA230" s="731"/>
      <c r="AB230" s="731"/>
      <c r="AC230" s="731"/>
      <c r="AD230" s="731"/>
      <c r="AE230" s="731"/>
      <c r="AF230" s="731"/>
      <c r="AG230" s="731"/>
      <c r="AH230" s="731"/>
      <c r="AI230" s="731"/>
      <c r="AJ230" s="731"/>
      <c r="AK230" s="731"/>
      <c r="AL230" s="731"/>
      <c r="AM230" s="731"/>
      <c r="AN230" s="731"/>
      <c r="AO230" s="731"/>
      <c r="AP230" s="731"/>
      <c r="AQ230" s="731"/>
      <c r="AR230" s="731"/>
      <c r="AS230" s="731"/>
      <c r="AT230" s="731"/>
      <c r="AU230" s="731"/>
      <c r="AV230" s="731"/>
      <c r="AW230" s="731"/>
      <c r="AX230" s="731"/>
      <c r="AY230" s="731"/>
      <c r="AZ230" s="731"/>
      <c r="BA230" s="731"/>
      <c r="BB230" s="731"/>
      <c r="BC230" s="731"/>
      <c r="BD230" s="731"/>
      <c r="BE230" s="731"/>
      <c r="BF230" s="731"/>
      <c r="BG230" s="731"/>
      <c r="BH230" s="731"/>
      <c r="BI230" s="731"/>
      <c r="BJ230" s="731"/>
      <c r="BK230" s="731"/>
      <c r="BL230" s="731"/>
      <c r="BM230" s="731"/>
      <c r="BN230" s="731"/>
      <c r="BO230" s="731"/>
      <c r="BP230" s="731"/>
      <c r="BQ230" s="731"/>
      <c r="BR230" s="731"/>
      <c r="BS230" s="731"/>
      <c r="BT230" s="731"/>
      <c r="BU230" s="731"/>
      <c r="BV230" s="731"/>
      <c r="BW230" s="731"/>
      <c r="BX230" s="731"/>
      <c r="BY230" s="732"/>
      <c r="BZ230" s="54"/>
    </row>
    <row r="231" spans="1:87" ht="11.25" customHeight="1" thickBot="1">
      <c r="B231" s="40"/>
      <c r="C231" s="41"/>
      <c r="D231" s="41"/>
      <c r="E231" s="41"/>
      <c r="F231" s="41"/>
      <c r="G231" s="41"/>
      <c r="H231" s="41"/>
      <c r="I231" s="41"/>
      <c r="J231" s="41"/>
      <c r="K231" s="41"/>
      <c r="L231" s="41"/>
      <c r="M231" s="41"/>
      <c r="N231" s="41"/>
      <c r="O231" s="41"/>
      <c r="P231" s="41"/>
      <c r="Q231" s="41"/>
      <c r="R231" s="41"/>
      <c r="S231" s="41"/>
      <c r="T231" s="41"/>
      <c r="U231" s="41"/>
      <c r="V231" s="41"/>
      <c r="W231" s="41"/>
      <c r="X231" s="41"/>
      <c r="Y231" s="41"/>
      <c r="Z231" s="41"/>
      <c r="AA231" s="41"/>
      <c r="AB231" s="41"/>
      <c r="AC231" s="41"/>
      <c r="AD231" s="41"/>
      <c r="AE231" s="41"/>
      <c r="AF231" s="41"/>
      <c r="AG231" s="41"/>
      <c r="AH231" s="41"/>
      <c r="AI231" s="41"/>
      <c r="AJ231" s="41"/>
      <c r="AK231" s="41"/>
      <c r="AL231" s="41"/>
      <c r="AM231" s="41"/>
      <c r="AN231" s="41"/>
      <c r="AO231" s="41"/>
      <c r="AP231" s="41"/>
      <c r="AQ231" s="41"/>
      <c r="AR231" s="41"/>
      <c r="AS231" s="41"/>
      <c r="AT231" s="41"/>
      <c r="AU231" s="41"/>
      <c r="AV231" s="41"/>
      <c r="AW231" s="41"/>
      <c r="AX231" s="41"/>
      <c r="AY231" s="41"/>
      <c r="AZ231" s="41"/>
      <c r="BA231" s="41"/>
      <c r="BB231" s="41"/>
      <c r="BC231" s="41"/>
      <c r="BD231" s="41"/>
      <c r="BE231" s="41"/>
      <c r="BF231" s="41"/>
      <c r="BG231" s="41"/>
      <c r="BH231" s="41"/>
      <c r="BI231" s="41"/>
      <c r="BJ231" s="41"/>
      <c r="BK231" s="41"/>
      <c r="BL231" s="41"/>
      <c r="BM231" s="41"/>
      <c r="BN231" s="41"/>
      <c r="BO231" s="41"/>
      <c r="BP231" s="41"/>
      <c r="BQ231" s="41"/>
      <c r="BR231" s="41"/>
      <c r="BS231" s="41"/>
      <c r="BT231" s="41"/>
      <c r="BU231" s="41"/>
      <c r="BV231" s="41"/>
      <c r="BW231" s="41"/>
      <c r="BX231" s="41"/>
      <c r="BY231" s="41"/>
      <c r="BZ231" s="45"/>
    </row>
    <row r="232" spans="1:87" ht="19.5" thickBot="1">
      <c r="B232" s="696" t="s">
        <v>457</v>
      </c>
      <c r="C232" s="697"/>
      <c r="D232" s="697"/>
      <c r="E232" s="697"/>
      <c r="F232" s="697"/>
      <c r="G232" s="697"/>
      <c r="H232" s="697"/>
      <c r="I232" s="697"/>
      <c r="J232" s="697"/>
      <c r="K232" s="697"/>
      <c r="L232" s="697"/>
      <c r="M232" s="697"/>
      <c r="N232" s="697"/>
      <c r="O232" s="697"/>
      <c r="P232" s="697"/>
      <c r="Q232" s="697"/>
      <c r="R232" s="697"/>
      <c r="S232" s="697"/>
      <c r="T232" s="697"/>
      <c r="U232" s="697"/>
      <c r="V232" s="697"/>
      <c r="W232" s="697"/>
      <c r="X232" s="697"/>
      <c r="Y232" s="697"/>
      <c r="Z232" s="697"/>
      <c r="AA232" s="697"/>
      <c r="AB232" s="697"/>
      <c r="AC232" s="697"/>
      <c r="AD232" s="697"/>
      <c r="AE232" s="697"/>
      <c r="AF232" s="697"/>
      <c r="AG232" s="697"/>
      <c r="AH232" s="697"/>
      <c r="AI232" s="697"/>
      <c r="AJ232" s="697"/>
      <c r="AK232" s="697"/>
      <c r="AL232" s="697"/>
      <c r="AM232" s="697"/>
      <c r="AN232" s="697"/>
      <c r="AO232" s="697"/>
      <c r="AP232" s="697"/>
      <c r="AQ232" s="697"/>
      <c r="AR232" s="697"/>
      <c r="AS232" s="697"/>
      <c r="AT232" s="697"/>
      <c r="AU232" s="697"/>
      <c r="AV232" s="697"/>
      <c r="AW232" s="697"/>
      <c r="AX232" s="697"/>
      <c r="AY232" s="697"/>
      <c r="AZ232" s="697"/>
      <c r="BA232" s="697"/>
      <c r="BB232" s="697"/>
      <c r="BC232" s="697"/>
      <c r="BD232" s="697"/>
      <c r="BE232" s="697"/>
      <c r="BF232" s="697"/>
      <c r="BG232" s="697"/>
      <c r="BH232" s="697"/>
      <c r="BI232" s="697"/>
      <c r="BJ232" s="697"/>
      <c r="BK232" s="697"/>
      <c r="BL232" s="697"/>
      <c r="BM232" s="697"/>
      <c r="BN232" s="697"/>
      <c r="BO232" s="697"/>
      <c r="BP232" s="697"/>
      <c r="BQ232" s="697"/>
      <c r="BR232" s="697"/>
      <c r="BS232" s="697"/>
      <c r="BT232" s="697"/>
      <c r="BU232" s="697"/>
      <c r="BV232" s="697"/>
      <c r="BW232" s="697"/>
      <c r="BX232" s="697"/>
      <c r="BY232" s="697"/>
      <c r="BZ232" s="698"/>
    </row>
    <row r="233" spans="1:87">
      <c r="B233" s="55"/>
      <c r="C233" s="70" t="s">
        <v>250</v>
      </c>
      <c r="D233" s="70"/>
      <c r="E233" s="70"/>
      <c r="F233" s="70"/>
      <c r="G233" s="70"/>
      <c r="H233" s="70"/>
      <c r="I233" s="70"/>
      <c r="J233" s="70"/>
      <c r="K233" s="70"/>
      <c r="L233" s="70"/>
      <c r="M233" s="70"/>
      <c r="N233" s="70"/>
      <c r="O233" s="70"/>
      <c r="P233" s="70"/>
      <c r="Q233" s="70"/>
      <c r="R233" s="70"/>
      <c r="S233" s="70"/>
      <c r="T233" s="70"/>
      <c r="U233" s="70"/>
      <c r="V233" s="70"/>
      <c r="W233" s="70"/>
      <c r="X233" s="70"/>
      <c r="Y233" s="70"/>
      <c r="Z233" s="70"/>
      <c r="AA233" s="70"/>
      <c r="AB233" s="70"/>
      <c r="AC233" s="70"/>
      <c r="AD233" s="70"/>
      <c r="AE233" s="70"/>
      <c r="AF233" s="70"/>
      <c r="AG233" s="70"/>
      <c r="AH233" s="70"/>
      <c r="AI233" s="70"/>
      <c r="AJ233" s="70"/>
      <c r="AK233" s="70"/>
      <c r="AL233" s="70"/>
      <c r="AM233" s="70"/>
      <c r="AN233" s="70"/>
      <c r="AO233" s="70"/>
      <c r="AP233" s="70"/>
      <c r="AQ233" s="70"/>
      <c r="AR233" s="70"/>
      <c r="AS233" s="70"/>
      <c r="AT233" s="70"/>
      <c r="AU233" s="70"/>
      <c r="AV233" s="70"/>
      <c r="AW233" s="70"/>
      <c r="AX233" s="70"/>
      <c r="AY233" s="70"/>
      <c r="AZ233" s="70"/>
      <c r="BA233" s="70"/>
      <c r="BB233" s="70"/>
      <c r="BC233" s="70"/>
      <c r="BD233" s="70"/>
      <c r="BE233" s="70"/>
      <c r="BF233" s="70"/>
      <c r="BG233" s="70"/>
      <c r="BH233" s="70"/>
      <c r="BI233" s="70"/>
      <c r="BJ233" s="70"/>
      <c r="BK233" s="70"/>
      <c r="BL233" s="70"/>
      <c r="BM233" s="70"/>
      <c r="BN233" s="70"/>
      <c r="BO233" s="70"/>
      <c r="BP233" s="70"/>
      <c r="BQ233" s="70"/>
      <c r="BR233" s="70"/>
      <c r="BS233" s="70"/>
      <c r="BT233" s="70"/>
      <c r="BU233" s="70"/>
      <c r="BV233" s="70"/>
      <c r="BW233" s="70"/>
      <c r="BX233" s="70"/>
      <c r="BY233" s="70"/>
      <c r="BZ233" s="71"/>
      <c r="CB233" s="11"/>
      <c r="CC233" s="11"/>
      <c r="CD233" s="11"/>
      <c r="CE233" s="11"/>
      <c r="CF233" s="11"/>
      <c r="CG233" s="11"/>
      <c r="CH233" s="11"/>
      <c r="CI233" s="11"/>
    </row>
    <row r="234" spans="1:87">
      <c r="A234" s="5">
        <v>13</v>
      </c>
      <c r="B234" s="53"/>
      <c r="C234" s="14"/>
      <c r="D234" s="14"/>
      <c r="E234" s="14"/>
      <c r="F234" s="14"/>
      <c r="G234" s="14"/>
      <c r="H234" s="14" t="s">
        <v>251</v>
      </c>
      <c r="K234" s="14"/>
      <c r="L234" s="14"/>
      <c r="M234" s="14"/>
      <c r="N234" s="14"/>
      <c r="O234" s="14"/>
      <c r="P234" s="14"/>
      <c r="Q234" s="14"/>
      <c r="R234" s="14"/>
      <c r="S234" s="14"/>
      <c r="T234" s="14"/>
      <c r="U234" s="14"/>
      <c r="V234" s="14"/>
      <c r="W234" s="14"/>
      <c r="X234" s="14"/>
      <c r="Y234" s="14"/>
      <c r="Z234" s="14"/>
      <c r="AA234" s="14"/>
      <c r="AB234" s="14"/>
      <c r="AC234" s="14"/>
      <c r="AD234" s="14"/>
      <c r="AE234" s="14"/>
      <c r="AF234" s="14"/>
      <c r="AG234" s="14"/>
      <c r="AH234" s="14"/>
      <c r="AI234" s="14"/>
      <c r="AJ234" s="14"/>
      <c r="AK234" s="14"/>
      <c r="AL234" s="14"/>
      <c r="AM234" s="14"/>
      <c r="AN234" s="14"/>
      <c r="AO234" s="14"/>
      <c r="AP234" s="14"/>
      <c r="AQ234" s="14"/>
      <c r="AR234" s="14"/>
      <c r="AS234" s="14"/>
      <c r="AT234" s="14"/>
      <c r="AU234" s="14"/>
      <c r="AV234" s="14"/>
      <c r="AW234" s="14"/>
      <c r="AX234" s="14"/>
      <c r="AY234" s="14"/>
      <c r="AZ234" s="14"/>
      <c r="BA234" s="14"/>
      <c r="BB234" s="14"/>
      <c r="BC234" s="14"/>
      <c r="BD234" s="14"/>
      <c r="BE234" s="14"/>
      <c r="BF234" s="14"/>
      <c r="BG234" s="14"/>
      <c r="BH234" s="14"/>
      <c r="BI234" s="14"/>
      <c r="BJ234" s="14"/>
      <c r="BK234" s="14"/>
      <c r="BL234" s="14"/>
      <c r="BM234" s="14"/>
      <c r="BN234" s="14"/>
      <c r="BO234" s="14"/>
      <c r="BP234" s="14"/>
      <c r="BQ234" s="14"/>
      <c r="BR234" s="14"/>
      <c r="BS234" s="14"/>
      <c r="BT234" s="14"/>
      <c r="BU234" s="14"/>
      <c r="BV234" s="14"/>
      <c r="BW234" s="14"/>
      <c r="BX234" s="14"/>
      <c r="BY234" s="14"/>
      <c r="BZ234" s="54"/>
      <c r="CB234" s="11"/>
      <c r="CC234" s="11"/>
      <c r="CD234" s="11"/>
      <c r="CE234" s="11"/>
      <c r="CF234" s="11"/>
      <c r="CG234" s="11"/>
      <c r="CH234" s="11"/>
      <c r="CI234" s="11"/>
    </row>
    <row r="235" spans="1:87">
      <c r="A235" s="5">
        <v>14</v>
      </c>
      <c r="B235" s="53"/>
      <c r="C235" s="14"/>
      <c r="D235" s="14"/>
      <c r="E235" s="14"/>
      <c r="F235" s="14"/>
      <c r="G235" s="14"/>
      <c r="H235" s="14" t="s">
        <v>252</v>
      </c>
      <c r="K235" s="14"/>
      <c r="L235" s="14"/>
      <c r="M235" s="14"/>
      <c r="N235" s="14"/>
      <c r="O235" s="14"/>
      <c r="P235" s="14"/>
      <c r="Q235" s="14"/>
      <c r="R235" s="14"/>
      <c r="S235" s="14"/>
      <c r="T235" s="14"/>
      <c r="U235" s="14"/>
      <c r="V235" s="14"/>
      <c r="W235" s="14"/>
      <c r="X235" s="14"/>
      <c r="Y235" s="14"/>
      <c r="Z235" s="14"/>
      <c r="AA235" s="14"/>
      <c r="AB235" s="14"/>
      <c r="AC235" s="14"/>
      <c r="AD235" s="14"/>
      <c r="AE235" s="14"/>
      <c r="AF235" s="14"/>
      <c r="AG235" s="14"/>
      <c r="AH235" s="14"/>
      <c r="AI235" s="14"/>
      <c r="AJ235" s="14"/>
      <c r="AK235" s="14"/>
      <c r="AL235" s="14"/>
      <c r="AM235" s="14"/>
      <c r="AN235" s="14"/>
      <c r="AO235" s="14"/>
      <c r="AP235" s="14"/>
      <c r="AQ235" s="14"/>
      <c r="AR235" s="14"/>
      <c r="AS235" s="14"/>
      <c r="AT235" s="14"/>
      <c r="AU235" s="14"/>
      <c r="AV235" s="14"/>
      <c r="AW235" s="14"/>
      <c r="AX235" s="14"/>
      <c r="AY235" s="14"/>
      <c r="AZ235" s="14"/>
      <c r="BA235" s="14"/>
      <c r="BB235" s="14"/>
      <c r="BC235" s="14"/>
      <c r="BD235" s="14"/>
      <c r="BE235" s="14"/>
      <c r="BF235" s="14"/>
      <c r="BG235" s="14"/>
      <c r="BH235" s="14"/>
      <c r="BI235" s="14"/>
      <c r="BJ235" s="14"/>
      <c r="BK235" s="14"/>
      <c r="BL235" s="14"/>
      <c r="BM235" s="14"/>
      <c r="BN235" s="14"/>
      <c r="BO235" s="14"/>
      <c r="BP235" s="14"/>
      <c r="BQ235" s="14"/>
      <c r="BR235" s="14"/>
      <c r="BS235" s="14"/>
      <c r="BT235" s="14"/>
      <c r="BU235" s="14"/>
      <c r="BV235" s="14"/>
      <c r="BW235" s="14"/>
      <c r="BX235" s="14"/>
      <c r="BY235" s="14"/>
      <c r="BZ235" s="54"/>
      <c r="CB235" s="11"/>
      <c r="CC235" s="11"/>
      <c r="CD235" s="11"/>
      <c r="CE235" s="11"/>
      <c r="CF235" s="11"/>
      <c r="CG235" s="11"/>
      <c r="CH235" s="11"/>
      <c r="CI235" s="11"/>
    </row>
    <row r="236" spans="1:87" ht="16.5" customHeight="1">
      <c r="B236" s="67"/>
      <c r="H236" s="710"/>
      <c r="I236" s="711"/>
      <c r="J236" s="711"/>
      <c r="K236" s="711"/>
      <c r="L236" s="711"/>
      <c r="M236" s="711"/>
      <c r="N236" s="711"/>
      <c r="O236" s="711"/>
      <c r="P236" s="711"/>
      <c r="Q236" s="711"/>
      <c r="R236" s="711"/>
      <c r="S236" s="711"/>
      <c r="T236" s="711"/>
      <c r="U236" s="711"/>
      <c r="V236" s="711"/>
      <c r="W236" s="711"/>
      <c r="X236" s="711"/>
      <c r="Y236" s="711"/>
      <c r="Z236" s="711"/>
      <c r="AA236" s="711"/>
      <c r="AB236" s="711"/>
      <c r="AC236" s="711"/>
      <c r="AD236" s="711"/>
      <c r="AE236" s="711"/>
      <c r="AF236" s="711"/>
      <c r="AG236" s="711"/>
      <c r="AH236" s="711"/>
      <c r="AI236" s="711"/>
      <c r="AJ236" s="711"/>
      <c r="AK236" s="711"/>
      <c r="AL236" s="711"/>
      <c r="AM236" s="711"/>
      <c r="AN236" s="711"/>
      <c r="AO236" s="711"/>
      <c r="AP236" s="711"/>
      <c r="AQ236" s="711"/>
      <c r="AR236" s="711"/>
      <c r="AS236" s="711"/>
      <c r="AT236" s="711"/>
      <c r="AU236" s="711"/>
      <c r="AV236" s="711"/>
      <c r="AW236" s="711"/>
      <c r="AX236" s="711"/>
      <c r="AY236" s="711"/>
      <c r="AZ236" s="711"/>
      <c r="BA236" s="711"/>
      <c r="BB236" s="711"/>
      <c r="BC236" s="711"/>
      <c r="BD236" s="711"/>
      <c r="BE236" s="711"/>
      <c r="BF236" s="711"/>
      <c r="BG236" s="711"/>
      <c r="BH236" s="711"/>
      <c r="BI236" s="711"/>
      <c r="BJ236" s="711"/>
      <c r="BK236" s="711"/>
      <c r="BL236" s="711"/>
      <c r="BM236" s="711"/>
      <c r="BN236" s="711"/>
      <c r="BO236" s="711"/>
      <c r="BP236" s="711"/>
      <c r="BQ236" s="711"/>
      <c r="BR236" s="711"/>
      <c r="BS236" s="711"/>
      <c r="BT236" s="711"/>
      <c r="BU236" s="711"/>
      <c r="BV236" s="711"/>
      <c r="BW236" s="711"/>
      <c r="BX236" s="711"/>
      <c r="BY236" s="712"/>
      <c r="BZ236" s="68"/>
      <c r="CB236" s="11"/>
      <c r="CC236" s="11"/>
      <c r="CD236" s="11"/>
      <c r="CE236" s="11"/>
      <c r="CF236" s="11"/>
      <c r="CG236" s="11"/>
      <c r="CH236" s="11"/>
    </row>
    <row r="237" spans="1:87" ht="16.5" customHeight="1">
      <c r="B237" s="67"/>
      <c r="H237" s="713"/>
      <c r="I237" s="682"/>
      <c r="J237" s="682"/>
      <c r="K237" s="682"/>
      <c r="L237" s="682"/>
      <c r="M237" s="682"/>
      <c r="N237" s="682"/>
      <c r="O237" s="682"/>
      <c r="P237" s="682"/>
      <c r="Q237" s="682"/>
      <c r="R237" s="682"/>
      <c r="S237" s="682"/>
      <c r="T237" s="682"/>
      <c r="U237" s="682"/>
      <c r="V237" s="682"/>
      <c r="W237" s="682"/>
      <c r="X237" s="682"/>
      <c r="Y237" s="682"/>
      <c r="Z237" s="682"/>
      <c r="AA237" s="682"/>
      <c r="AB237" s="682"/>
      <c r="AC237" s="682"/>
      <c r="AD237" s="682"/>
      <c r="AE237" s="682"/>
      <c r="AF237" s="682"/>
      <c r="AG237" s="682"/>
      <c r="AH237" s="682"/>
      <c r="AI237" s="682"/>
      <c r="AJ237" s="682"/>
      <c r="AK237" s="682"/>
      <c r="AL237" s="682"/>
      <c r="AM237" s="682"/>
      <c r="AN237" s="682"/>
      <c r="AO237" s="682"/>
      <c r="AP237" s="682"/>
      <c r="AQ237" s="682"/>
      <c r="AR237" s="682"/>
      <c r="AS237" s="682"/>
      <c r="AT237" s="682"/>
      <c r="AU237" s="682"/>
      <c r="AV237" s="682"/>
      <c r="AW237" s="682"/>
      <c r="AX237" s="682"/>
      <c r="AY237" s="682"/>
      <c r="AZ237" s="682"/>
      <c r="BA237" s="682"/>
      <c r="BB237" s="682"/>
      <c r="BC237" s="682"/>
      <c r="BD237" s="682"/>
      <c r="BE237" s="682"/>
      <c r="BF237" s="682"/>
      <c r="BG237" s="682"/>
      <c r="BH237" s="682"/>
      <c r="BI237" s="682"/>
      <c r="BJ237" s="682"/>
      <c r="BK237" s="682"/>
      <c r="BL237" s="682"/>
      <c r="BM237" s="682"/>
      <c r="BN237" s="682"/>
      <c r="BO237" s="682"/>
      <c r="BP237" s="682"/>
      <c r="BQ237" s="682"/>
      <c r="BR237" s="682"/>
      <c r="BS237" s="682"/>
      <c r="BT237" s="682"/>
      <c r="BU237" s="682"/>
      <c r="BV237" s="682"/>
      <c r="BW237" s="682"/>
      <c r="BX237" s="682"/>
      <c r="BY237" s="714"/>
      <c r="BZ237" s="68"/>
      <c r="CB237" s="11"/>
      <c r="CC237" s="11"/>
      <c r="CD237" s="11"/>
      <c r="CE237" s="11"/>
      <c r="CF237" s="11"/>
      <c r="CG237" s="11"/>
      <c r="CH237" s="11"/>
    </row>
    <row r="238" spans="1:87" ht="8.25" customHeight="1">
      <c r="B238" s="53"/>
      <c r="C238" s="14"/>
      <c r="D238" s="14"/>
      <c r="E238" s="14"/>
      <c r="F238" s="14"/>
      <c r="G238" s="14"/>
      <c r="H238" s="14"/>
      <c r="I238" s="14"/>
      <c r="J238" s="14"/>
      <c r="K238" s="14"/>
      <c r="L238" s="14"/>
      <c r="M238" s="14"/>
      <c r="N238" s="14"/>
      <c r="O238" s="14"/>
      <c r="P238" s="14"/>
      <c r="Q238" s="14"/>
      <c r="R238" s="14"/>
      <c r="S238" s="14"/>
      <c r="T238" s="14"/>
      <c r="U238" s="14"/>
      <c r="V238" s="14"/>
      <c r="W238" s="14"/>
      <c r="X238" s="14"/>
      <c r="Y238" s="14"/>
      <c r="Z238" s="14"/>
      <c r="AA238" s="14"/>
      <c r="AB238" s="14"/>
      <c r="AC238" s="14"/>
      <c r="AD238" s="14"/>
      <c r="AE238" s="14"/>
      <c r="AF238" s="14"/>
      <c r="AG238" s="14"/>
      <c r="AH238" s="14"/>
      <c r="AI238" s="14"/>
      <c r="AJ238" s="14"/>
      <c r="AK238" s="14"/>
      <c r="AL238" s="14"/>
      <c r="AM238" s="14"/>
      <c r="AN238" s="14"/>
      <c r="AO238" s="14"/>
      <c r="AP238" s="14"/>
      <c r="AQ238" s="14"/>
      <c r="AR238" s="14"/>
      <c r="AS238" s="14"/>
      <c r="AT238" s="14"/>
      <c r="AU238" s="14"/>
      <c r="AV238" s="14"/>
      <c r="AW238" s="14"/>
      <c r="AX238" s="14"/>
      <c r="AY238" s="14"/>
      <c r="AZ238" s="14"/>
      <c r="BA238" s="14"/>
      <c r="BB238" s="14"/>
      <c r="BC238" s="14"/>
      <c r="BD238" s="14"/>
      <c r="BE238" s="14"/>
      <c r="BF238" s="14"/>
      <c r="BG238" s="14"/>
      <c r="BH238" s="14"/>
      <c r="BI238" s="14"/>
      <c r="BJ238" s="14"/>
      <c r="BK238" s="14"/>
      <c r="BL238" s="14"/>
      <c r="BM238" s="14"/>
      <c r="BN238" s="14"/>
      <c r="BO238" s="14"/>
      <c r="BP238" s="14"/>
      <c r="BQ238" s="14"/>
      <c r="BR238" s="14"/>
      <c r="BS238" s="14"/>
      <c r="BT238" s="14"/>
      <c r="BU238" s="14"/>
      <c r="BV238" s="14"/>
      <c r="BW238" s="14"/>
      <c r="BX238" s="14"/>
      <c r="BY238" s="14"/>
      <c r="BZ238" s="54"/>
    </row>
    <row r="239" spans="1:87">
      <c r="B239" s="53"/>
      <c r="C239" s="14" t="s">
        <v>253</v>
      </c>
      <c r="D239" s="14"/>
      <c r="E239" s="14"/>
      <c r="F239" s="14"/>
      <c r="G239" s="14"/>
      <c r="H239" s="14"/>
      <c r="I239" s="14"/>
      <c r="J239" s="14"/>
      <c r="K239" s="14"/>
      <c r="L239" s="14"/>
      <c r="M239" s="14"/>
      <c r="N239" s="14"/>
      <c r="O239" s="14"/>
      <c r="P239" s="14"/>
      <c r="Q239" s="14"/>
      <c r="R239" s="14"/>
      <c r="S239" s="14"/>
      <c r="T239" s="14"/>
      <c r="U239" s="14"/>
      <c r="V239" s="14"/>
      <c r="W239" s="14"/>
      <c r="X239" s="14"/>
      <c r="Y239" s="14"/>
      <c r="Z239" s="14"/>
      <c r="AA239" s="14"/>
      <c r="AB239" s="14"/>
      <c r="AC239" s="14"/>
      <c r="AD239" s="14"/>
      <c r="AE239" s="14"/>
      <c r="AF239" s="14"/>
      <c r="AG239" s="14"/>
      <c r="AH239" s="14"/>
      <c r="AI239" s="14"/>
      <c r="AJ239" s="14"/>
      <c r="AK239" s="14"/>
      <c r="AL239" s="14"/>
      <c r="AM239" s="14"/>
      <c r="AN239" s="14"/>
      <c r="AO239" s="14"/>
      <c r="AP239" s="14"/>
      <c r="AQ239" s="14"/>
      <c r="AR239" s="14"/>
      <c r="AS239" s="14"/>
      <c r="AT239" s="14"/>
      <c r="AU239" s="14"/>
      <c r="AV239" s="14"/>
      <c r="AW239" s="14"/>
      <c r="AX239" s="14"/>
      <c r="AY239" s="14"/>
      <c r="AZ239" s="14"/>
      <c r="BA239" s="14"/>
      <c r="BB239" s="14"/>
      <c r="BC239" s="14"/>
      <c r="BD239" s="14"/>
      <c r="BE239" s="14"/>
      <c r="BF239" s="14"/>
      <c r="BG239" s="14"/>
      <c r="BH239" s="14"/>
      <c r="BI239" s="14"/>
      <c r="BJ239" s="14"/>
      <c r="BK239" s="14"/>
      <c r="BL239" s="14"/>
      <c r="BM239" s="14"/>
      <c r="BN239" s="14"/>
      <c r="BO239" s="14"/>
      <c r="BP239" s="14"/>
      <c r="BQ239" s="14"/>
      <c r="BR239" s="14"/>
      <c r="BS239" s="14"/>
      <c r="BT239" s="14"/>
      <c r="BU239" s="14"/>
      <c r="BV239" s="14"/>
      <c r="BW239" s="14"/>
      <c r="BX239" s="14"/>
      <c r="BY239" s="14"/>
      <c r="BZ239" s="54"/>
      <c r="CB239" s="165"/>
      <c r="CC239" s="165"/>
      <c r="CD239" s="165"/>
      <c r="CE239" s="165"/>
      <c r="CF239" s="165"/>
      <c r="CG239" s="165"/>
      <c r="CH239" s="165"/>
      <c r="CI239" s="165"/>
    </row>
    <row r="240" spans="1:87">
      <c r="A240" s="5">
        <v>15</v>
      </c>
      <c r="B240" s="53"/>
      <c r="C240" s="14"/>
      <c r="D240" s="14"/>
      <c r="E240" s="14"/>
      <c r="F240" s="14"/>
      <c r="G240" s="14"/>
      <c r="H240" s="14" t="s">
        <v>251</v>
      </c>
      <c r="K240" s="14"/>
      <c r="L240" s="14"/>
      <c r="M240" s="14"/>
      <c r="N240" s="14"/>
      <c r="O240" s="14"/>
      <c r="P240" s="14"/>
      <c r="Q240" s="14"/>
      <c r="R240" s="14"/>
      <c r="S240" s="14"/>
      <c r="T240" s="14"/>
      <c r="U240" s="14"/>
      <c r="V240" s="14"/>
      <c r="W240" s="14"/>
      <c r="X240" s="14"/>
      <c r="Y240" s="14"/>
      <c r="Z240" s="14"/>
      <c r="AA240" s="14"/>
      <c r="AB240" s="14"/>
      <c r="AC240" s="14"/>
      <c r="AD240" s="14"/>
      <c r="AE240" s="14"/>
      <c r="AF240" s="14"/>
      <c r="AG240" s="14"/>
      <c r="AH240" s="14"/>
      <c r="AI240" s="14"/>
      <c r="AJ240" s="14"/>
      <c r="AK240" s="14"/>
      <c r="AL240" s="14"/>
      <c r="AM240" s="14"/>
      <c r="AN240" s="14"/>
      <c r="AO240" s="14"/>
      <c r="AP240" s="14"/>
      <c r="AQ240" s="14"/>
      <c r="AR240" s="14"/>
      <c r="AS240" s="14"/>
      <c r="AT240" s="14"/>
      <c r="AU240" s="14"/>
      <c r="AV240" s="14"/>
      <c r="AW240" s="14"/>
      <c r="AX240" s="14"/>
      <c r="AY240" s="14"/>
      <c r="AZ240" s="14"/>
      <c r="BA240" s="14"/>
      <c r="BB240" s="14"/>
      <c r="BC240" s="14"/>
      <c r="BD240" s="14"/>
      <c r="BE240" s="14"/>
      <c r="BF240" s="14"/>
      <c r="BG240" s="14"/>
      <c r="BH240" s="14"/>
      <c r="BI240" s="14"/>
      <c r="BJ240" s="14"/>
      <c r="BK240" s="14"/>
      <c r="BL240" s="14"/>
      <c r="BM240" s="14"/>
      <c r="BN240" s="14"/>
      <c r="BO240" s="14"/>
      <c r="BP240" s="14"/>
      <c r="BQ240" s="14"/>
      <c r="BR240" s="14"/>
      <c r="BS240" s="14"/>
      <c r="BT240" s="14"/>
      <c r="BU240" s="14"/>
      <c r="BV240" s="14"/>
      <c r="BW240" s="14"/>
      <c r="BX240" s="14"/>
      <c r="BY240" s="14"/>
      <c r="BZ240" s="54"/>
      <c r="CB240" s="165"/>
      <c r="CC240" s="165"/>
      <c r="CD240" s="165"/>
      <c r="CE240" s="165"/>
      <c r="CF240" s="165"/>
      <c r="CG240" s="165"/>
      <c r="CH240" s="165"/>
      <c r="CI240" s="165"/>
    </row>
    <row r="241" spans="1:87">
      <c r="A241" s="5">
        <v>16</v>
      </c>
      <c r="B241" s="53"/>
      <c r="C241" s="14"/>
      <c r="D241" s="14"/>
      <c r="E241" s="14"/>
      <c r="F241" s="14"/>
      <c r="G241" s="14"/>
      <c r="H241" s="14" t="s">
        <v>252</v>
      </c>
      <c r="K241" s="14"/>
      <c r="L241" s="14"/>
      <c r="M241" s="14"/>
      <c r="N241" s="14"/>
      <c r="O241" s="14"/>
      <c r="P241" s="14"/>
      <c r="Q241" s="14"/>
      <c r="R241" s="14"/>
      <c r="S241" s="14"/>
      <c r="T241" s="14"/>
      <c r="U241" s="14"/>
      <c r="V241" s="14"/>
      <c r="W241" s="14"/>
      <c r="X241" s="14"/>
      <c r="Y241" s="14"/>
      <c r="Z241" s="14"/>
      <c r="AA241" s="14"/>
      <c r="AB241" s="14"/>
      <c r="AC241" s="14"/>
      <c r="AD241" s="14"/>
      <c r="AE241" s="14"/>
      <c r="AF241" s="14"/>
      <c r="AG241" s="14"/>
      <c r="AH241" s="14"/>
      <c r="AI241" s="14"/>
      <c r="AJ241" s="14"/>
      <c r="AK241" s="14"/>
      <c r="AL241" s="14"/>
      <c r="AM241" s="14"/>
      <c r="AN241" s="14"/>
      <c r="AO241" s="14"/>
      <c r="AP241" s="14"/>
      <c r="AQ241" s="14"/>
      <c r="AR241" s="14"/>
      <c r="AS241" s="14"/>
      <c r="AT241" s="14"/>
      <c r="AU241" s="14"/>
      <c r="AV241" s="14"/>
      <c r="AW241" s="14"/>
      <c r="AX241" s="14"/>
      <c r="AY241" s="14"/>
      <c r="AZ241" s="14"/>
      <c r="BA241" s="14"/>
      <c r="BB241" s="14"/>
      <c r="BC241" s="14"/>
      <c r="BD241" s="14"/>
      <c r="BE241" s="14"/>
      <c r="BF241" s="14"/>
      <c r="BG241" s="14"/>
      <c r="BH241" s="14"/>
      <c r="BI241" s="14"/>
      <c r="BJ241" s="14"/>
      <c r="BK241" s="14"/>
      <c r="BL241" s="14"/>
      <c r="BM241" s="14"/>
      <c r="BN241" s="14"/>
      <c r="BO241" s="14"/>
      <c r="BP241" s="14"/>
      <c r="BQ241" s="14"/>
      <c r="BR241" s="14"/>
      <c r="BS241" s="14"/>
      <c r="BT241" s="14"/>
      <c r="BU241" s="14"/>
      <c r="BV241" s="14"/>
      <c r="BW241" s="14"/>
      <c r="BX241" s="14"/>
      <c r="BY241" s="14"/>
      <c r="BZ241" s="54"/>
      <c r="CB241" s="165"/>
      <c r="CC241" s="165"/>
      <c r="CD241" s="165"/>
      <c r="CE241" s="165"/>
      <c r="CF241" s="165"/>
      <c r="CG241" s="165"/>
      <c r="CH241" s="165"/>
      <c r="CI241" s="165"/>
    </row>
    <row r="242" spans="1:87" ht="16.5" customHeight="1">
      <c r="B242" s="67"/>
      <c r="H242" s="710"/>
      <c r="I242" s="711"/>
      <c r="J242" s="711"/>
      <c r="K242" s="711"/>
      <c r="L242" s="711"/>
      <c r="M242" s="711"/>
      <c r="N242" s="711"/>
      <c r="O242" s="711"/>
      <c r="P242" s="711"/>
      <c r="Q242" s="711"/>
      <c r="R242" s="711"/>
      <c r="S242" s="711"/>
      <c r="T242" s="711"/>
      <c r="U242" s="711"/>
      <c r="V242" s="711"/>
      <c r="W242" s="711"/>
      <c r="X242" s="711"/>
      <c r="Y242" s="711"/>
      <c r="Z242" s="711"/>
      <c r="AA242" s="711"/>
      <c r="AB242" s="711"/>
      <c r="AC242" s="711"/>
      <c r="AD242" s="711"/>
      <c r="AE242" s="711"/>
      <c r="AF242" s="711"/>
      <c r="AG242" s="711"/>
      <c r="AH242" s="711"/>
      <c r="AI242" s="711"/>
      <c r="AJ242" s="711"/>
      <c r="AK242" s="711"/>
      <c r="AL242" s="711"/>
      <c r="AM242" s="711"/>
      <c r="AN242" s="711"/>
      <c r="AO242" s="711"/>
      <c r="AP242" s="711"/>
      <c r="AQ242" s="711"/>
      <c r="AR242" s="711"/>
      <c r="AS242" s="711"/>
      <c r="AT242" s="711"/>
      <c r="AU242" s="711"/>
      <c r="AV242" s="711"/>
      <c r="AW242" s="711"/>
      <c r="AX242" s="711"/>
      <c r="AY242" s="711"/>
      <c r="AZ242" s="711"/>
      <c r="BA242" s="711"/>
      <c r="BB242" s="711"/>
      <c r="BC242" s="711"/>
      <c r="BD242" s="711"/>
      <c r="BE242" s="711"/>
      <c r="BF242" s="711"/>
      <c r="BG242" s="711"/>
      <c r="BH242" s="711"/>
      <c r="BI242" s="711"/>
      <c r="BJ242" s="711"/>
      <c r="BK242" s="711"/>
      <c r="BL242" s="711"/>
      <c r="BM242" s="711"/>
      <c r="BN242" s="711"/>
      <c r="BO242" s="711"/>
      <c r="BP242" s="711"/>
      <c r="BQ242" s="711"/>
      <c r="BR242" s="711"/>
      <c r="BS242" s="711"/>
      <c r="BT242" s="711"/>
      <c r="BU242" s="711"/>
      <c r="BV242" s="711"/>
      <c r="BW242" s="711"/>
      <c r="BX242" s="711"/>
      <c r="BY242" s="712"/>
      <c r="BZ242" s="68"/>
      <c r="CB242" s="11"/>
      <c r="CC242" s="11"/>
      <c r="CD242" s="11"/>
      <c r="CE242" s="11"/>
      <c r="CF242" s="11"/>
      <c r="CG242" s="11"/>
      <c r="CH242" s="11"/>
    </row>
    <row r="243" spans="1:87" ht="16.5" customHeight="1">
      <c r="B243" s="67"/>
      <c r="H243" s="713"/>
      <c r="I243" s="682"/>
      <c r="J243" s="682"/>
      <c r="K243" s="682"/>
      <c r="L243" s="682"/>
      <c r="M243" s="682"/>
      <c r="N243" s="682"/>
      <c r="O243" s="682"/>
      <c r="P243" s="682"/>
      <c r="Q243" s="682"/>
      <c r="R243" s="682"/>
      <c r="S243" s="682"/>
      <c r="T243" s="682"/>
      <c r="U243" s="682"/>
      <c r="V243" s="682"/>
      <c r="W243" s="682"/>
      <c r="X243" s="682"/>
      <c r="Y243" s="682"/>
      <c r="Z243" s="682"/>
      <c r="AA243" s="682"/>
      <c r="AB243" s="682"/>
      <c r="AC243" s="682"/>
      <c r="AD243" s="682"/>
      <c r="AE243" s="682"/>
      <c r="AF243" s="682"/>
      <c r="AG243" s="682"/>
      <c r="AH243" s="682"/>
      <c r="AI243" s="682"/>
      <c r="AJ243" s="682"/>
      <c r="AK243" s="682"/>
      <c r="AL243" s="682"/>
      <c r="AM243" s="682"/>
      <c r="AN243" s="682"/>
      <c r="AO243" s="682"/>
      <c r="AP243" s="682"/>
      <c r="AQ243" s="682"/>
      <c r="AR243" s="682"/>
      <c r="AS243" s="682"/>
      <c r="AT243" s="682"/>
      <c r="AU243" s="682"/>
      <c r="AV243" s="682"/>
      <c r="AW243" s="682"/>
      <c r="AX243" s="682"/>
      <c r="AY243" s="682"/>
      <c r="AZ243" s="682"/>
      <c r="BA243" s="682"/>
      <c r="BB243" s="682"/>
      <c r="BC243" s="682"/>
      <c r="BD243" s="682"/>
      <c r="BE243" s="682"/>
      <c r="BF243" s="682"/>
      <c r="BG243" s="682"/>
      <c r="BH243" s="682"/>
      <c r="BI243" s="682"/>
      <c r="BJ243" s="682"/>
      <c r="BK243" s="682"/>
      <c r="BL243" s="682"/>
      <c r="BM243" s="682"/>
      <c r="BN243" s="682"/>
      <c r="BO243" s="682"/>
      <c r="BP243" s="682"/>
      <c r="BQ243" s="682"/>
      <c r="BR243" s="682"/>
      <c r="BS243" s="682"/>
      <c r="BT243" s="682"/>
      <c r="BU243" s="682"/>
      <c r="BV243" s="682"/>
      <c r="BW243" s="682"/>
      <c r="BX243" s="682"/>
      <c r="BY243" s="714"/>
      <c r="BZ243" s="68"/>
      <c r="CB243" s="11"/>
      <c r="CC243" s="11"/>
      <c r="CD243" s="11"/>
      <c r="CE243" s="11"/>
      <c r="CF243" s="11"/>
      <c r="CG243" s="11"/>
      <c r="CH243" s="11"/>
    </row>
    <row r="244" spans="1:87" ht="6" customHeight="1" thickBot="1">
      <c r="B244" s="166"/>
      <c r="C244" s="167"/>
      <c r="D244" s="167"/>
      <c r="E244" s="167"/>
      <c r="F244" s="167"/>
      <c r="G244" s="167"/>
      <c r="H244" s="167"/>
      <c r="I244" s="167"/>
      <c r="J244" s="167"/>
      <c r="K244" s="167"/>
      <c r="L244" s="167"/>
      <c r="M244" s="167"/>
      <c r="N244" s="167"/>
      <c r="O244" s="167"/>
      <c r="P244" s="167"/>
      <c r="Q244" s="167"/>
      <c r="R244" s="167"/>
      <c r="S244" s="167"/>
      <c r="T244" s="167"/>
      <c r="U244" s="167"/>
      <c r="V244" s="167"/>
      <c r="W244" s="167"/>
      <c r="X244" s="167"/>
      <c r="Y244" s="167"/>
      <c r="Z244" s="167"/>
      <c r="AA244" s="167"/>
      <c r="AB244" s="167"/>
      <c r="AC244" s="167"/>
      <c r="AD244" s="167"/>
      <c r="AE244" s="167"/>
      <c r="AF244" s="167"/>
      <c r="AG244" s="167"/>
      <c r="AH244" s="167"/>
      <c r="AI244" s="167"/>
      <c r="AJ244" s="167"/>
      <c r="AK244" s="167"/>
      <c r="AL244" s="167"/>
      <c r="AM244" s="167"/>
      <c r="AN244" s="167"/>
      <c r="AO244" s="167"/>
      <c r="AP244" s="167"/>
      <c r="AQ244" s="167"/>
      <c r="AR244" s="167"/>
      <c r="AS244" s="167"/>
      <c r="AT244" s="167"/>
      <c r="AU244" s="167"/>
      <c r="AV244" s="167"/>
      <c r="AW244" s="167"/>
      <c r="AX244" s="167"/>
      <c r="AY244" s="167"/>
      <c r="AZ244" s="167"/>
      <c r="BA244" s="167"/>
      <c r="BB244" s="167"/>
      <c r="BC244" s="167"/>
      <c r="BD244" s="167"/>
      <c r="BE244" s="167"/>
      <c r="BF244" s="167"/>
      <c r="BG244" s="167"/>
      <c r="BH244" s="167"/>
      <c r="BI244" s="167"/>
      <c r="BJ244" s="167"/>
      <c r="BK244" s="167"/>
      <c r="BL244" s="167"/>
      <c r="BM244" s="167"/>
      <c r="BN244" s="167"/>
      <c r="BO244" s="167"/>
      <c r="BP244" s="167"/>
      <c r="BQ244" s="167"/>
      <c r="BR244" s="167"/>
      <c r="BS244" s="167"/>
      <c r="BT244" s="167"/>
      <c r="BU244" s="167"/>
      <c r="BV244" s="167"/>
      <c r="BW244" s="167"/>
      <c r="BX244" s="167"/>
      <c r="BY244" s="167"/>
      <c r="BZ244" s="168"/>
      <c r="CB244" s="165"/>
      <c r="CC244" s="165"/>
      <c r="CD244" s="165"/>
      <c r="CE244" s="165"/>
      <c r="CF244" s="165"/>
      <c r="CG244" s="165"/>
      <c r="CH244" s="165"/>
      <c r="CI244" s="165"/>
    </row>
    <row r="245" spans="1:87">
      <c r="B245" s="169"/>
      <c r="C245" s="733" t="s">
        <v>254</v>
      </c>
      <c r="D245" s="733"/>
      <c r="E245" s="733"/>
      <c r="F245" s="733"/>
      <c r="G245" s="733"/>
      <c r="H245" s="733"/>
      <c r="I245" s="733"/>
      <c r="J245" s="733"/>
      <c r="K245" s="733"/>
      <c r="L245" s="733"/>
      <c r="M245" s="733"/>
      <c r="N245" s="733"/>
      <c r="O245" s="733"/>
      <c r="P245" s="733"/>
      <c r="Q245" s="733"/>
      <c r="R245" s="733"/>
      <c r="S245" s="733"/>
      <c r="T245" s="733"/>
      <c r="U245" s="733"/>
      <c r="V245" s="733"/>
      <c r="W245" s="733"/>
      <c r="X245" s="733"/>
      <c r="Y245" s="733"/>
      <c r="Z245" s="733"/>
      <c r="AA245" s="733"/>
      <c r="AB245" s="733"/>
      <c r="AC245" s="733"/>
      <c r="AD245" s="733"/>
      <c r="AE245" s="733"/>
      <c r="AF245" s="733"/>
      <c r="AG245" s="733"/>
      <c r="AH245" s="733"/>
      <c r="AI245" s="733"/>
      <c r="AJ245" s="733"/>
      <c r="AK245" s="733"/>
      <c r="AL245" s="733"/>
      <c r="AM245" s="733"/>
      <c r="AN245" s="733"/>
      <c r="AO245" s="733"/>
      <c r="AP245" s="733"/>
      <c r="AQ245" s="733"/>
      <c r="AR245" s="733"/>
      <c r="AS245" s="733"/>
      <c r="AT245" s="733"/>
      <c r="AU245" s="733"/>
      <c r="AV245" s="733"/>
      <c r="AW245" s="733"/>
      <c r="AX245" s="733"/>
      <c r="AY245" s="733"/>
      <c r="AZ245" s="733"/>
      <c r="BA245" s="733"/>
      <c r="BB245" s="733"/>
      <c r="BC245" s="733"/>
      <c r="BD245" s="733"/>
      <c r="BE245" s="733"/>
      <c r="BF245" s="733"/>
      <c r="BG245" s="733"/>
      <c r="BH245" s="733"/>
      <c r="BI245" s="733"/>
      <c r="BJ245" s="733"/>
      <c r="BK245" s="733"/>
      <c r="BL245" s="733"/>
      <c r="BM245" s="733"/>
      <c r="BN245" s="733"/>
      <c r="BO245" s="733"/>
      <c r="BP245" s="733"/>
      <c r="BQ245" s="733"/>
      <c r="BR245" s="733"/>
      <c r="BS245" s="733"/>
      <c r="BT245" s="733"/>
      <c r="BU245" s="733"/>
      <c r="BV245" s="733"/>
      <c r="BW245" s="733"/>
      <c r="BX245" s="10"/>
      <c r="BY245" s="10"/>
      <c r="BZ245" s="170"/>
      <c r="CB245" s="165"/>
      <c r="CC245" s="165"/>
      <c r="CD245" s="165"/>
      <c r="CE245" s="165"/>
      <c r="CF245" s="165"/>
      <c r="CG245" s="165"/>
      <c r="CH245" s="165"/>
      <c r="CI245" s="165"/>
    </row>
    <row r="246" spans="1:87">
      <c r="B246" s="75"/>
      <c r="C246" s="709" t="s">
        <v>255</v>
      </c>
      <c r="D246" s="709"/>
      <c r="E246" s="709"/>
      <c r="F246" s="709"/>
      <c r="G246" s="709"/>
      <c r="H246" s="709"/>
      <c r="I246" s="709"/>
      <c r="J246" s="709"/>
      <c r="K246" s="709"/>
      <c r="L246" s="709"/>
      <c r="M246" s="709"/>
      <c r="N246" s="709"/>
      <c r="O246" s="709"/>
      <c r="P246" s="709"/>
      <c r="Q246" s="709"/>
      <c r="R246" s="709"/>
      <c r="S246" s="709"/>
      <c r="T246" s="709"/>
      <c r="U246" s="709"/>
      <c r="V246" s="709"/>
      <c r="W246" s="709"/>
      <c r="X246" s="709"/>
      <c r="Y246" s="709"/>
      <c r="Z246" s="709"/>
      <c r="AA246" s="709"/>
      <c r="AB246" s="709"/>
      <c r="AC246" s="709"/>
      <c r="AD246" s="709"/>
      <c r="AE246" s="709"/>
      <c r="AF246" s="709"/>
      <c r="AG246" s="709"/>
      <c r="AH246" s="709"/>
      <c r="AI246" s="709"/>
      <c r="AJ246" s="709"/>
      <c r="AK246" s="709"/>
      <c r="AL246" s="709"/>
      <c r="AM246" s="709"/>
      <c r="AN246" s="709"/>
      <c r="AO246" s="709"/>
      <c r="AP246" s="709"/>
      <c r="AQ246" s="709"/>
      <c r="AR246" s="709"/>
      <c r="AS246" s="709"/>
      <c r="AT246" s="709"/>
      <c r="AU246" s="709"/>
      <c r="AV246" s="709"/>
      <c r="AW246" s="709"/>
      <c r="AX246" s="709"/>
      <c r="AY246" s="709"/>
      <c r="AZ246" s="709"/>
      <c r="BA246" s="709"/>
      <c r="BB246" s="709"/>
      <c r="BC246" s="709"/>
      <c r="BD246" s="709"/>
      <c r="BE246" s="709"/>
      <c r="BF246" s="709"/>
      <c r="BG246" s="709"/>
      <c r="BH246" s="709"/>
      <c r="BI246" s="709"/>
      <c r="BJ246" s="709"/>
      <c r="BK246" s="709"/>
      <c r="BL246" s="709"/>
      <c r="BM246" s="709"/>
      <c r="BN246" s="709"/>
      <c r="BO246" s="709"/>
      <c r="BP246" s="709"/>
      <c r="BQ246" s="709"/>
      <c r="BR246" s="709"/>
      <c r="BS246" s="709"/>
      <c r="BT246" s="709"/>
      <c r="BU246" s="709"/>
      <c r="BV246" s="709"/>
      <c r="BW246" s="709"/>
      <c r="BX246" s="709"/>
      <c r="BY246" s="76"/>
      <c r="BZ246" s="54"/>
    </row>
    <row r="247" spans="1:87">
      <c r="B247" s="75"/>
      <c r="C247" s="709"/>
      <c r="D247" s="709"/>
      <c r="E247" s="709"/>
      <c r="F247" s="709"/>
      <c r="G247" s="709"/>
      <c r="H247" s="709"/>
      <c r="I247" s="709"/>
      <c r="J247" s="709"/>
      <c r="K247" s="709"/>
      <c r="L247" s="709"/>
      <c r="M247" s="709"/>
      <c r="N247" s="709"/>
      <c r="O247" s="709"/>
      <c r="P247" s="709"/>
      <c r="Q247" s="709"/>
      <c r="R247" s="709"/>
      <c r="S247" s="709"/>
      <c r="T247" s="709"/>
      <c r="U247" s="709"/>
      <c r="V247" s="709"/>
      <c r="W247" s="709"/>
      <c r="X247" s="709"/>
      <c r="Y247" s="709"/>
      <c r="Z247" s="709"/>
      <c r="AA247" s="709"/>
      <c r="AB247" s="709"/>
      <c r="AC247" s="709"/>
      <c r="AD247" s="709"/>
      <c r="AE247" s="709"/>
      <c r="AF247" s="709"/>
      <c r="AG247" s="709"/>
      <c r="AH247" s="709"/>
      <c r="AI247" s="709"/>
      <c r="AJ247" s="709"/>
      <c r="AK247" s="709"/>
      <c r="AL247" s="709"/>
      <c r="AM247" s="709"/>
      <c r="AN247" s="709"/>
      <c r="AO247" s="709"/>
      <c r="AP247" s="709"/>
      <c r="AQ247" s="709"/>
      <c r="AR247" s="709"/>
      <c r="AS247" s="709"/>
      <c r="AT247" s="709"/>
      <c r="AU247" s="709"/>
      <c r="AV247" s="709"/>
      <c r="AW247" s="709"/>
      <c r="AX247" s="709"/>
      <c r="AY247" s="709"/>
      <c r="AZ247" s="709"/>
      <c r="BA247" s="709"/>
      <c r="BB247" s="709"/>
      <c r="BC247" s="709"/>
      <c r="BD247" s="709"/>
      <c r="BE247" s="709"/>
      <c r="BF247" s="709"/>
      <c r="BG247" s="709"/>
      <c r="BH247" s="709"/>
      <c r="BI247" s="709"/>
      <c r="BJ247" s="709"/>
      <c r="BK247" s="709"/>
      <c r="BL247" s="709"/>
      <c r="BM247" s="709"/>
      <c r="BN247" s="709"/>
      <c r="BO247" s="709"/>
      <c r="BP247" s="709"/>
      <c r="BQ247" s="709"/>
      <c r="BR247" s="709"/>
      <c r="BS247" s="709"/>
      <c r="BT247" s="709"/>
      <c r="BU247" s="709"/>
      <c r="BV247" s="709"/>
      <c r="BW247" s="709"/>
      <c r="BX247" s="709"/>
      <c r="BY247" s="76"/>
      <c r="BZ247" s="54"/>
    </row>
    <row r="248" spans="1:87" ht="17.25" customHeight="1">
      <c r="B248" s="75"/>
      <c r="C248" s="709"/>
      <c r="D248" s="709"/>
      <c r="E248" s="709"/>
      <c r="F248" s="709"/>
      <c r="G248" s="709"/>
      <c r="H248" s="709"/>
      <c r="I248" s="709"/>
      <c r="J248" s="709"/>
      <c r="K248" s="709"/>
      <c r="L248" s="709"/>
      <c r="M248" s="709"/>
      <c r="N248" s="709"/>
      <c r="O248" s="709"/>
      <c r="P248" s="709"/>
      <c r="Q248" s="709"/>
      <c r="R248" s="709"/>
      <c r="S248" s="709"/>
      <c r="T248" s="709"/>
      <c r="U248" s="709"/>
      <c r="V248" s="709"/>
      <c r="W248" s="709"/>
      <c r="X248" s="709"/>
      <c r="Y248" s="709"/>
      <c r="Z248" s="709"/>
      <c r="AA248" s="709"/>
      <c r="AB248" s="709"/>
      <c r="AC248" s="709"/>
      <c r="AD248" s="709"/>
      <c r="AE248" s="709"/>
      <c r="AF248" s="709"/>
      <c r="AG248" s="709"/>
      <c r="AH248" s="709"/>
      <c r="AI248" s="709"/>
      <c r="AJ248" s="709"/>
      <c r="AK248" s="709"/>
      <c r="AL248" s="709"/>
      <c r="AM248" s="709"/>
      <c r="AN248" s="709"/>
      <c r="AO248" s="709"/>
      <c r="AP248" s="709"/>
      <c r="AQ248" s="709"/>
      <c r="AR248" s="709"/>
      <c r="AS248" s="709"/>
      <c r="AT248" s="709"/>
      <c r="AU248" s="709"/>
      <c r="AV248" s="709"/>
      <c r="AW248" s="709"/>
      <c r="AX248" s="709"/>
      <c r="AY248" s="709"/>
      <c r="AZ248" s="709"/>
      <c r="BA248" s="709"/>
      <c r="BB248" s="709"/>
      <c r="BC248" s="709"/>
      <c r="BD248" s="709"/>
      <c r="BE248" s="709"/>
      <c r="BF248" s="709"/>
      <c r="BG248" s="709"/>
      <c r="BH248" s="709"/>
      <c r="BI248" s="709"/>
      <c r="BJ248" s="709"/>
      <c r="BK248" s="709"/>
      <c r="BL248" s="709"/>
      <c r="BM248" s="709"/>
      <c r="BN248" s="709"/>
      <c r="BO248" s="709"/>
      <c r="BP248" s="709"/>
      <c r="BQ248" s="709"/>
      <c r="BR248" s="709"/>
      <c r="BS248" s="709"/>
      <c r="BT248" s="709"/>
      <c r="BU248" s="709"/>
      <c r="BV248" s="709"/>
      <c r="BW248" s="709"/>
      <c r="BX248" s="709"/>
      <c r="BY248" s="76"/>
      <c r="BZ248" s="54"/>
    </row>
    <row r="249" spans="1:87" ht="17.25" customHeight="1">
      <c r="B249" s="75"/>
      <c r="C249" s="709"/>
      <c r="D249" s="709"/>
      <c r="E249" s="709"/>
      <c r="F249" s="709"/>
      <c r="G249" s="709"/>
      <c r="H249" s="709"/>
      <c r="I249" s="709"/>
      <c r="J249" s="709"/>
      <c r="K249" s="709"/>
      <c r="L249" s="709"/>
      <c r="M249" s="709"/>
      <c r="N249" s="709"/>
      <c r="O249" s="709"/>
      <c r="P249" s="709"/>
      <c r="Q249" s="709"/>
      <c r="R249" s="709"/>
      <c r="S249" s="709"/>
      <c r="T249" s="709"/>
      <c r="U249" s="709"/>
      <c r="V249" s="709"/>
      <c r="W249" s="709"/>
      <c r="X249" s="709"/>
      <c r="Y249" s="709"/>
      <c r="Z249" s="709"/>
      <c r="AA249" s="709"/>
      <c r="AB249" s="709"/>
      <c r="AC249" s="709"/>
      <c r="AD249" s="709"/>
      <c r="AE249" s="709"/>
      <c r="AF249" s="709"/>
      <c r="AG249" s="709"/>
      <c r="AH249" s="709"/>
      <c r="AI249" s="709"/>
      <c r="AJ249" s="709"/>
      <c r="AK249" s="709"/>
      <c r="AL249" s="709"/>
      <c r="AM249" s="709"/>
      <c r="AN249" s="709"/>
      <c r="AO249" s="709"/>
      <c r="AP249" s="709"/>
      <c r="AQ249" s="709"/>
      <c r="AR249" s="709"/>
      <c r="AS249" s="709"/>
      <c r="AT249" s="709"/>
      <c r="AU249" s="709"/>
      <c r="AV249" s="709"/>
      <c r="AW249" s="709"/>
      <c r="AX249" s="709"/>
      <c r="AY249" s="709"/>
      <c r="AZ249" s="709"/>
      <c r="BA249" s="709"/>
      <c r="BB249" s="709"/>
      <c r="BC249" s="709"/>
      <c r="BD249" s="709"/>
      <c r="BE249" s="709"/>
      <c r="BF249" s="709"/>
      <c r="BG249" s="709"/>
      <c r="BH249" s="709"/>
      <c r="BI249" s="709"/>
      <c r="BJ249" s="709"/>
      <c r="BK249" s="709"/>
      <c r="BL249" s="709"/>
      <c r="BM249" s="709"/>
      <c r="BN249" s="709"/>
      <c r="BO249" s="709"/>
      <c r="BP249" s="709"/>
      <c r="BQ249" s="709"/>
      <c r="BR249" s="709"/>
      <c r="BS249" s="709"/>
      <c r="BT249" s="709"/>
      <c r="BU249" s="709"/>
      <c r="BV249" s="709"/>
      <c r="BW249" s="709"/>
      <c r="BX249" s="709"/>
      <c r="BY249" s="76"/>
      <c r="BZ249" s="54"/>
    </row>
    <row r="250" spans="1:87" ht="17.25" customHeight="1">
      <c r="B250" s="75"/>
      <c r="C250" s="709"/>
      <c r="D250" s="709"/>
      <c r="E250" s="709"/>
      <c r="F250" s="709"/>
      <c r="G250" s="709"/>
      <c r="H250" s="709"/>
      <c r="I250" s="709"/>
      <c r="J250" s="709"/>
      <c r="K250" s="709"/>
      <c r="L250" s="709"/>
      <c r="M250" s="709"/>
      <c r="N250" s="709"/>
      <c r="O250" s="709"/>
      <c r="P250" s="709"/>
      <c r="Q250" s="709"/>
      <c r="R250" s="709"/>
      <c r="S250" s="709"/>
      <c r="T250" s="709"/>
      <c r="U250" s="709"/>
      <c r="V250" s="709"/>
      <c r="W250" s="709"/>
      <c r="X250" s="709"/>
      <c r="Y250" s="709"/>
      <c r="Z250" s="709"/>
      <c r="AA250" s="709"/>
      <c r="AB250" s="709"/>
      <c r="AC250" s="709"/>
      <c r="AD250" s="709"/>
      <c r="AE250" s="709"/>
      <c r="AF250" s="709"/>
      <c r="AG250" s="709"/>
      <c r="AH250" s="709"/>
      <c r="AI250" s="709"/>
      <c r="AJ250" s="709"/>
      <c r="AK250" s="709"/>
      <c r="AL250" s="709"/>
      <c r="AM250" s="709"/>
      <c r="AN250" s="709"/>
      <c r="AO250" s="709"/>
      <c r="AP250" s="709"/>
      <c r="AQ250" s="709"/>
      <c r="AR250" s="709"/>
      <c r="AS250" s="709"/>
      <c r="AT250" s="709"/>
      <c r="AU250" s="709"/>
      <c r="AV250" s="709"/>
      <c r="AW250" s="709"/>
      <c r="AX250" s="709"/>
      <c r="AY250" s="709"/>
      <c r="AZ250" s="709"/>
      <c r="BA250" s="709"/>
      <c r="BB250" s="709"/>
      <c r="BC250" s="709"/>
      <c r="BD250" s="709"/>
      <c r="BE250" s="709"/>
      <c r="BF250" s="709"/>
      <c r="BG250" s="709"/>
      <c r="BH250" s="709"/>
      <c r="BI250" s="709"/>
      <c r="BJ250" s="709"/>
      <c r="BK250" s="709"/>
      <c r="BL250" s="709"/>
      <c r="BM250" s="709"/>
      <c r="BN250" s="709"/>
      <c r="BO250" s="709"/>
      <c r="BP250" s="709"/>
      <c r="BQ250" s="709"/>
      <c r="BR250" s="709"/>
      <c r="BS250" s="709"/>
      <c r="BT250" s="709"/>
      <c r="BU250" s="709"/>
      <c r="BV250" s="709"/>
      <c r="BW250" s="709"/>
      <c r="BX250" s="709"/>
      <c r="BY250" s="76"/>
      <c r="BZ250" s="54"/>
    </row>
    <row r="251" spans="1:87" ht="17.25" customHeight="1">
      <c r="A251" s="5">
        <v>17</v>
      </c>
      <c r="B251" s="75"/>
      <c r="C251" s="76"/>
      <c r="D251" s="76"/>
      <c r="E251" s="76"/>
      <c r="F251" s="76"/>
      <c r="G251" s="76"/>
      <c r="H251" s="77" t="s">
        <v>251</v>
      </c>
      <c r="K251" s="77"/>
      <c r="L251" s="77"/>
      <c r="M251" s="77"/>
      <c r="N251" s="77"/>
      <c r="O251" s="77"/>
      <c r="P251" s="77"/>
      <c r="Q251" s="77"/>
      <c r="R251" s="77"/>
      <c r="S251" s="77"/>
      <c r="T251" s="77"/>
      <c r="U251" s="77"/>
      <c r="V251" s="77"/>
      <c r="W251" s="76"/>
      <c r="X251" s="76"/>
      <c r="Y251" s="76"/>
      <c r="Z251" s="76"/>
      <c r="AA251" s="76"/>
      <c r="AB251" s="76"/>
      <c r="AC251" s="76"/>
      <c r="AD251" s="76"/>
      <c r="AE251" s="76"/>
      <c r="AF251" s="76"/>
      <c r="AG251" s="76"/>
      <c r="AH251" s="76"/>
      <c r="AI251" s="76"/>
      <c r="AJ251" s="76"/>
      <c r="AK251" s="76"/>
      <c r="AL251" s="76"/>
      <c r="AM251" s="76"/>
      <c r="AN251" s="76"/>
      <c r="AO251" s="76"/>
      <c r="AP251" s="76"/>
      <c r="AQ251" s="76"/>
      <c r="AR251" s="76"/>
      <c r="AS251" s="76"/>
      <c r="AT251" s="76"/>
      <c r="AU251" s="76"/>
      <c r="AV251" s="76"/>
      <c r="AW251" s="76"/>
      <c r="AX251" s="76"/>
      <c r="AY251" s="76"/>
      <c r="AZ251" s="76"/>
      <c r="BA251" s="76"/>
      <c r="BB251" s="76"/>
      <c r="BC251" s="76"/>
      <c r="BD251" s="76"/>
      <c r="BE251" s="76"/>
      <c r="BF251" s="76"/>
      <c r="BG251" s="76"/>
      <c r="BH251" s="76"/>
      <c r="BI251" s="76"/>
      <c r="BJ251" s="76"/>
      <c r="BK251" s="76"/>
      <c r="BL251" s="76"/>
      <c r="BM251" s="76"/>
      <c r="BN251" s="76"/>
      <c r="BO251" s="76"/>
      <c r="BP251" s="76"/>
      <c r="BQ251" s="76"/>
      <c r="BR251" s="76"/>
      <c r="BS251" s="76"/>
      <c r="BT251" s="76"/>
      <c r="BU251" s="76"/>
      <c r="BV251" s="76"/>
      <c r="BW251" s="76"/>
      <c r="BX251" s="76"/>
      <c r="BY251" s="76"/>
      <c r="BZ251" s="54"/>
    </row>
    <row r="252" spans="1:87" ht="17.25" customHeight="1">
      <c r="A252" s="5">
        <v>18</v>
      </c>
      <c r="B252" s="75"/>
      <c r="C252" s="76"/>
      <c r="D252" s="76"/>
      <c r="E252" s="76"/>
      <c r="F252" s="76"/>
      <c r="G252" s="76"/>
      <c r="H252" s="77" t="s">
        <v>256</v>
      </c>
      <c r="K252" s="77"/>
      <c r="L252" s="77"/>
      <c r="M252" s="77"/>
      <c r="N252" s="77"/>
      <c r="O252" s="77"/>
      <c r="P252" s="77"/>
      <c r="Q252" s="77"/>
      <c r="R252" s="77"/>
      <c r="S252" s="77"/>
      <c r="T252" s="77"/>
      <c r="U252" s="77"/>
      <c r="V252" s="77"/>
      <c r="W252" s="76"/>
      <c r="X252" s="76"/>
      <c r="Y252" s="76"/>
      <c r="Z252" s="76"/>
      <c r="AA252" s="76"/>
      <c r="AB252" s="76"/>
      <c r="AC252" s="76"/>
      <c r="AD252" s="76"/>
      <c r="AE252" s="76"/>
      <c r="AF252" s="76"/>
      <c r="AG252" s="76"/>
      <c r="AH252" s="76"/>
      <c r="AI252" s="76"/>
      <c r="AJ252" s="76"/>
      <c r="AK252" s="76"/>
      <c r="AL252" s="76"/>
      <c r="AM252" s="76"/>
      <c r="AN252" s="76"/>
      <c r="AO252" s="76"/>
      <c r="AP252" s="76"/>
      <c r="AQ252" s="76"/>
      <c r="AR252" s="76"/>
      <c r="AS252" s="76"/>
      <c r="AT252" s="76"/>
      <c r="AU252" s="76"/>
      <c r="AV252" s="76"/>
      <c r="AW252" s="76"/>
      <c r="AX252" s="76"/>
      <c r="AY252" s="76"/>
      <c r="AZ252" s="76"/>
      <c r="BA252" s="76"/>
      <c r="BB252" s="76"/>
      <c r="BC252" s="76"/>
      <c r="BD252" s="76"/>
      <c r="BE252" s="76"/>
      <c r="BF252" s="76"/>
      <c r="BG252" s="76"/>
      <c r="BH252" s="76"/>
      <c r="BI252" s="76"/>
      <c r="BJ252" s="76"/>
      <c r="BK252" s="76"/>
      <c r="BL252" s="76"/>
      <c r="BM252" s="76"/>
      <c r="BN252" s="76"/>
      <c r="BO252" s="76"/>
      <c r="BP252" s="76"/>
      <c r="BQ252" s="76"/>
      <c r="BR252" s="76"/>
      <c r="BS252" s="76"/>
      <c r="BT252" s="76"/>
      <c r="BU252" s="76"/>
      <c r="BV252" s="76"/>
      <c r="BW252" s="76"/>
      <c r="BX252" s="76"/>
      <c r="BY252" s="76"/>
      <c r="BZ252" s="54"/>
    </row>
    <row r="253" spans="1:87" ht="16.5" customHeight="1">
      <c r="B253" s="67"/>
      <c r="H253" s="710"/>
      <c r="I253" s="711"/>
      <c r="J253" s="711"/>
      <c r="K253" s="711"/>
      <c r="L253" s="711"/>
      <c r="M253" s="711"/>
      <c r="N253" s="711"/>
      <c r="O253" s="711"/>
      <c r="P253" s="711"/>
      <c r="Q253" s="711"/>
      <c r="R253" s="711"/>
      <c r="S253" s="711"/>
      <c r="T253" s="711"/>
      <c r="U253" s="711"/>
      <c r="V253" s="711"/>
      <c r="W253" s="711"/>
      <c r="X253" s="711"/>
      <c r="Y253" s="711"/>
      <c r="Z253" s="711"/>
      <c r="AA253" s="711"/>
      <c r="AB253" s="711"/>
      <c r="AC253" s="711"/>
      <c r="AD253" s="711"/>
      <c r="AE253" s="711"/>
      <c r="AF253" s="711"/>
      <c r="AG253" s="711"/>
      <c r="AH253" s="711"/>
      <c r="AI253" s="711"/>
      <c r="AJ253" s="711"/>
      <c r="AK253" s="711"/>
      <c r="AL253" s="711"/>
      <c r="AM253" s="711"/>
      <c r="AN253" s="711"/>
      <c r="AO253" s="711"/>
      <c r="AP253" s="711"/>
      <c r="AQ253" s="711"/>
      <c r="AR253" s="711"/>
      <c r="AS253" s="711"/>
      <c r="AT253" s="711"/>
      <c r="AU253" s="711"/>
      <c r="AV253" s="711"/>
      <c r="AW253" s="711"/>
      <c r="AX253" s="711"/>
      <c r="AY253" s="711"/>
      <c r="AZ253" s="711"/>
      <c r="BA253" s="711"/>
      <c r="BB253" s="711"/>
      <c r="BC253" s="711"/>
      <c r="BD253" s="711"/>
      <c r="BE253" s="711"/>
      <c r="BF253" s="711"/>
      <c r="BG253" s="711"/>
      <c r="BH253" s="711"/>
      <c r="BI253" s="711"/>
      <c r="BJ253" s="711"/>
      <c r="BK253" s="711"/>
      <c r="BL253" s="711"/>
      <c r="BM253" s="711"/>
      <c r="BN253" s="711"/>
      <c r="BO253" s="711"/>
      <c r="BP253" s="711"/>
      <c r="BQ253" s="711"/>
      <c r="BR253" s="711"/>
      <c r="BS253" s="711"/>
      <c r="BT253" s="711"/>
      <c r="BU253" s="711"/>
      <c r="BV253" s="711"/>
      <c r="BW253" s="711"/>
      <c r="BX253" s="711"/>
      <c r="BY253" s="712"/>
      <c r="BZ253" s="68"/>
      <c r="CB253" s="11"/>
      <c r="CC253" s="11"/>
      <c r="CD253" s="11"/>
      <c r="CE253" s="11"/>
      <c r="CF253" s="11"/>
      <c r="CG253" s="11"/>
      <c r="CH253" s="11"/>
    </row>
    <row r="254" spans="1:87" ht="16.5" customHeight="1">
      <c r="B254" s="67"/>
      <c r="H254" s="713"/>
      <c r="I254" s="682"/>
      <c r="J254" s="682"/>
      <c r="K254" s="682"/>
      <c r="L254" s="682"/>
      <c r="M254" s="682"/>
      <c r="N254" s="682"/>
      <c r="O254" s="682"/>
      <c r="P254" s="682"/>
      <c r="Q254" s="682"/>
      <c r="R254" s="682"/>
      <c r="S254" s="682"/>
      <c r="T254" s="682"/>
      <c r="U254" s="682"/>
      <c r="V254" s="682"/>
      <c r="W254" s="682"/>
      <c r="X254" s="682"/>
      <c r="Y254" s="682"/>
      <c r="Z254" s="682"/>
      <c r="AA254" s="682"/>
      <c r="AB254" s="682"/>
      <c r="AC254" s="682"/>
      <c r="AD254" s="682"/>
      <c r="AE254" s="682"/>
      <c r="AF254" s="682"/>
      <c r="AG254" s="682"/>
      <c r="AH254" s="682"/>
      <c r="AI254" s="682"/>
      <c r="AJ254" s="682"/>
      <c r="AK254" s="682"/>
      <c r="AL254" s="682"/>
      <c r="AM254" s="682"/>
      <c r="AN254" s="682"/>
      <c r="AO254" s="682"/>
      <c r="AP254" s="682"/>
      <c r="AQ254" s="682"/>
      <c r="AR254" s="682"/>
      <c r="AS254" s="682"/>
      <c r="AT254" s="682"/>
      <c r="AU254" s="682"/>
      <c r="AV254" s="682"/>
      <c r="AW254" s="682"/>
      <c r="AX254" s="682"/>
      <c r="AY254" s="682"/>
      <c r="AZ254" s="682"/>
      <c r="BA254" s="682"/>
      <c r="BB254" s="682"/>
      <c r="BC254" s="682"/>
      <c r="BD254" s="682"/>
      <c r="BE254" s="682"/>
      <c r="BF254" s="682"/>
      <c r="BG254" s="682"/>
      <c r="BH254" s="682"/>
      <c r="BI254" s="682"/>
      <c r="BJ254" s="682"/>
      <c r="BK254" s="682"/>
      <c r="BL254" s="682"/>
      <c r="BM254" s="682"/>
      <c r="BN254" s="682"/>
      <c r="BO254" s="682"/>
      <c r="BP254" s="682"/>
      <c r="BQ254" s="682"/>
      <c r="BR254" s="682"/>
      <c r="BS254" s="682"/>
      <c r="BT254" s="682"/>
      <c r="BU254" s="682"/>
      <c r="BV254" s="682"/>
      <c r="BW254" s="682"/>
      <c r="BX254" s="682"/>
      <c r="BY254" s="714"/>
      <c r="BZ254" s="68"/>
      <c r="CB254" s="11"/>
      <c r="CC254" s="11"/>
      <c r="CD254" s="11"/>
      <c r="CE254" s="11"/>
      <c r="CF254" s="11"/>
      <c r="CG254" s="11"/>
      <c r="CH254" s="11"/>
    </row>
    <row r="255" spans="1:87" ht="9.75" customHeight="1" thickBot="1">
      <c r="B255" s="171"/>
      <c r="C255" s="172"/>
      <c r="D255" s="172"/>
      <c r="E255" s="172"/>
      <c r="F255" s="172"/>
      <c r="G255" s="172"/>
      <c r="H255" s="172"/>
      <c r="I255" s="172"/>
      <c r="J255" s="172"/>
      <c r="K255" s="172"/>
      <c r="L255" s="172"/>
      <c r="M255" s="172"/>
      <c r="N255" s="172"/>
      <c r="O255" s="172"/>
      <c r="P255" s="172"/>
      <c r="Q255" s="172"/>
      <c r="R255" s="172"/>
      <c r="S255" s="172"/>
      <c r="T255" s="172"/>
      <c r="U255" s="172"/>
      <c r="V255" s="172"/>
      <c r="W255" s="172"/>
      <c r="X255" s="172"/>
      <c r="Y255" s="172"/>
      <c r="Z255" s="172"/>
      <c r="AA255" s="172"/>
      <c r="AB255" s="172"/>
      <c r="AC255" s="172"/>
      <c r="AD255" s="172"/>
      <c r="AE255" s="172"/>
      <c r="AF255" s="172"/>
      <c r="AG255" s="172"/>
      <c r="AH255" s="172"/>
      <c r="AI255" s="172"/>
      <c r="AJ255" s="172"/>
      <c r="AK255" s="172"/>
      <c r="AL255" s="172"/>
      <c r="AM255" s="172"/>
      <c r="AN255" s="172"/>
      <c r="AO255" s="172"/>
      <c r="AP255" s="172"/>
      <c r="AQ255" s="172"/>
      <c r="AR255" s="172"/>
      <c r="AS255" s="172"/>
      <c r="AT255" s="172"/>
      <c r="AU255" s="172"/>
      <c r="AV255" s="172"/>
      <c r="AW255" s="172"/>
      <c r="AX255" s="172"/>
      <c r="AY255" s="172"/>
      <c r="AZ255" s="172"/>
      <c r="BA255" s="172"/>
      <c r="BB255" s="172"/>
      <c r="BC255" s="172"/>
      <c r="BD255" s="172"/>
      <c r="BE255" s="172"/>
      <c r="BF255" s="172"/>
      <c r="BG255" s="172"/>
      <c r="BH255" s="172"/>
      <c r="BI255" s="172"/>
      <c r="BJ255" s="172"/>
      <c r="BK255" s="172"/>
      <c r="BL255" s="172"/>
      <c r="BM255" s="172"/>
      <c r="BN255" s="172"/>
      <c r="BO255" s="172"/>
      <c r="BP255" s="172"/>
      <c r="BQ255" s="172"/>
      <c r="BR255" s="172"/>
      <c r="BS255" s="172"/>
      <c r="BT255" s="172"/>
      <c r="BU255" s="172"/>
      <c r="BV255" s="172"/>
      <c r="BW255" s="172"/>
      <c r="BX255" s="172"/>
      <c r="BY255" s="172"/>
      <c r="BZ255" s="173"/>
    </row>
    <row r="256" spans="1:87" ht="17.25" customHeight="1" thickBot="1">
      <c r="B256" s="715" t="s">
        <v>458</v>
      </c>
      <c r="C256" s="716"/>
      <c r="D256" s="716"/>
      <c r="E256" s="716"/>
      <c r="F256" s="716"/>
      <c r="G256" s="716"/>
      <c r="H256" s="716"/>
      <c r="I256" s="716"/>
      <c r="J256" s="716"/>
      <c r="K256" s="716"/>
      <c r="L256" s="716"/>
      <c r="M256" s="716"/>
      <c r="N256" s="716"/>
      <c r="O256" s="716"/>
      <c r="P256" s="716"/>
      <c r="Q256" s="716"/>
      <c r="R256" s="716"/>
      <c r="S256" s="716"/>
      <c r="T256" s="716"/>
      <c r="U256" s="716"/>
      <c r="V256" s="716"/>
      <c r="W256" s="716"/>
      <c r="X256" s="716"/>
      <c r="Y256" s="716"/>
      <c r="Z256" s="716"/>
      <c r="AA256" s="716"/>
      <c r="AB256" s="716"/>
      <c r="AC256" s="716"/>
      <c r="AD256" s="716"/>
      <c r="AE256" s="716"/>
      <c r="AF256" s="716"/>
      <c r="AG256" s="716"/>
      <c r="AH256" s="716"/>
      <c r="AI256" s="716"/>
      <c r="AJ256" s="716"/>
      <c r="AK256" s="716"/>
      <c r="AL256" s="716"/>
      <c r="AM256" s="716"/>
      <c r="AN256" s="716"/>
      <c r="AO256" s="716"/>
      <c r="AP256" s="716"/>
      <c r="AQ256" s="716"/>
      <c r="AR256" s="716"/>
      <c r="AS256" s="716"/>
      <c r="AT256" s="716"/>
      <c r="AU256" s="716"/>
      <c r="AV256" s="716"/>
      <c r="AW256" s="716"/>
      <c r="AX256" s="716"/>
      <c r="AY256" s="716"/>
      <c r="AZ256" s="716"/>
      <c r="BA256" s="716"/>
      <c r="BB256" s="716"/>
      <c r="BC256" s="716"/>
      <c r="BD256" s="716"/>
      <c r="BE256" s="716"/>
      <c r="BF256" s="716"/>
      <c r="BG256" s="716"/>
      <c r="BH256" s="716"/>
      <c r="BI256" s="716"/>
      <c r="BJ256" s="716"/>
      <c r="BK256" s="716"/>
      <c r="BL256" s="716"/>
      <c r="BM256" s="716"/>
      <c r="BN256" s="716"/>
      <c r="BO256" s="716"/>
      <c r="BP256" s="716"/>
      <c r="BQ256" s="716"/>
      <c r="BR256" s="716"/>
      <c r="BS256" s="716"/>
      <c r="BT256" s="716"/>
      <c r="BU256" s="716"/>
      <c r="BV256" s="716"/>
      <c r="BW256" s="716"/>
      <c r="BX256" s="716"/>
      <c r="BY256" s="716"/>
      <c r="BZ256" s="717"/>
    </row>
    <row r="257" spans="1:87" ht="17.25" customHeight="1">
      <c r="B257" s="75"/>
      <c r="D257" s="174"/>
      <c r="E257" s="174"/>
      <c r="F257" s="718" t="s">
        <v>257</v>
      </c>
      <c r="G257" s="718"/>
      <c r="H257" s="718"/>
      <c r="I257" s="718"/>
      <c r="J257" s="718"/>
      <c r="K257" s="718"/>
      <c r="L257" s="718"/>
      <c r="M257" s="718"/>
      <c r="N257" s="718"/>
      <c r="O257" s="718"/>
      <c r="P257" s="718"/>
      <c r="Q257" s="718"/>
      <c r="R257" s="718"/>
      <c r="S257" s="718"/>
      <c r="T257" s="718"/>
      <c r="U257" s="718"/>
      <c r="V257" s="718"/>
      <c r="W257" s="718"/>
      <c r="X257" s="718"/>
      <c r="Y257" s="718"/>
      <c r="Z257" s="718"/>
      <c r="AA257" s="718"/>
      <c r="AB257" s="718"/>
      <c r="AC257" s="718"/>
      <c r="AD257" s="718"/>
      <c r="AE257" s="718"/>
      <c r="AF257" s="718"/>
      <c r="AG257" s="718"/>
      <c r="AH257" s="718"/>
      <c r="AI257" s="718"/>
      <c r="AJ257" s="718"/>
      <c r="AK257" s="718"/>
      <c r="AL257" s="718"/>
      <c r="AM257" s="718"/>
      <c r="AN257" s="718"/>
      <c r="AO257" s="718"/>
      <c r="AP257" s="718"/>
      <c r="AQ257" s="718"/>
      <c r="AR257" s="718"/>
      <c r="AS257" s="718"/>
      <c r="AT257" s="718"/>
      <c r="AU257" s="718"/>
      <c r="AV257" s="718"/>
      <c r="AW257" s="718"/>
      <c r="AX257" s="718"/>
      <c r="AY257" s="718"/>
      <c r="AZ257" s="718"/>
      <c r="BA257" s="718"/>
      <c r="BB257" s="718"/>
      <c r="BC257" s="718"/>
      <c r="BD257" s="718"/>
      <c r="BE257" s="718"/>
      <c r="BF257" s="718"/>
      <c r="BG257" s="718"/>
      <c r="BH257" s="718"/>
      <c r="BI257" s="718"/>
      <c r="BJ257" s="718"/>
      <c r="BK257" s="718"/>
      <c r="BL257" s="718"/>
      <c r="BM257" s="718"/>
      <c r="BN257" s="718"/>
      <c r="BO257" s="718"/>
      <c r="BP257" s="718"/>
      <c r="BQ257" s="718"/>
      <c r="BR257" s="718"/>
      <c r="BS257" s="718"/>
      <c r="BT257" s="718"/>
      <c r="BU257" s="718"/>
      <c r="BV257" s="718"/>
      <c r="BW257" s="718"/>
      <c r="BX257" s="718"/>
      <c r="BY257" s="718"/>
      <c r="BZ257" s="719"/>
    </row>
    <row r="258" spans="1:87" ht="17.25" customHeight="1">
      <c r="A258" s="5">
        <v>19</v>
      </c>
      <c r="B258" s="75"/>
      <c r="D258" s="174"/>
      <c r="E258" s="174"/>
      <c r="F258" s="80"/>
      <c r="G258" s="720" t="s">
        <v>258</v>
      </c>
      <c r="H258" s="720"/>
      <c r="I258" s="720"/>
      <c r="J258" s="720"/>
      <c r="K258" s="720"/>
      <c r="L258" s="720"/>
      <c r="M258" s="720"/>
      <c r="N258" s="720"/>
      <c r="O258" s="720"/>
      <c r="P258" s="720"/>
      <c r="Q258" s="720"/>
      <c r="R258" s="720"/>
      <c r="S258" s="720"/>
      <c r="T258" s="720"/>
      <c r="U258" s="720"/>
      <c r="V258" s="720"/>
      <c r="W258" s="720"/>
      <c r="X258" s="720"/>
      <c r="Y258" s="720"/>
      <c r="Z258" s="720"/>
      <c r="AA258" s="720"/>
      <c r="AB258" s="720"/>
      <c r="AC258" s="720"/>
      <c r="AD258" s="720"/>
      <c r="AE258" s="720"/>
      <c r="AF258" s="720"/>
      <c r="AG258" s="720"/>
      <c r="AH258" s="720"/>
      <c r="AI258" s="720"/>
      <c r="AJ258" s="720"/>
      <c r="AK258" s="720"/>
      <c r="AL258" s="720"/>
      <c r="AM258" s="720"/>
      <c r="AN258" s="720"/>
      <c r="AO258" s="720"/>
      <c r="AP258" s="720"/>
      <c r="AQ258" s="720"/>
      <c r="AR258" s="720"/>
      <c r="AS258" s="720"/>
      <c r="AT258" s="720"/>
      <c r="AU258" s="720"/>
      <c r="AV258" s="720"/>
      <c r="AW258" s="720"/>
      <c r="AX258" s="720"/>
      <c r="AY258" s="720"/>
      <c r="AZ258" s="720"/>
      <c r="BA258" s="720"/>
      <c r="BB258" s="720"/>
      <c r="BC258" s="720"/>
      <c r="BD258" s="720"/>
      <c r="BE258" s="720"/>
      <c r="BF258" s="720"/>
      <c r="BG258" s="720"/>
      <c r="BH258" s="720"/>
      <c r="BI258" s="720"/>
      <c r="BJ258" s="720"/>
      <c r="BK258" s="720"/>
      <c r="BL258" s="720"/>
      <c r="BM258" s="720"/>
      <c r="BN258" s="720"/>
      <c r="BO258" s="720"/>
      <c r="BP258" s="720"/>
      <c r="BQ258" s="720"/>
      <c r="BR258" s="720"/>
      <c r="BS258" s="720"/>
      <c r="BT258" s="720"/>
      <c r="BU258" s="720"/>
      <c r="BV258" s="720"/>
      <c r="BW258" s="720"/>
      <c r="BX258" s="720"/>
      <c r="BY258" s="720"/>
      <c r="BZ258" s="721"/>
    </row>
    <row r="259" spans="1:87" ht="16.5" customHeight="1">
      <c r="A259" s="5">
        <v>20</v>
      </c>
      <c r="B259" s="75"/>
      <c r="C259" s="103"/>
      <c r="D259" s="103"/>
      <c r="E259" s="103"/>
      <c r="F259" s="103"/>
      <c r="G259" s="720" t="s">
        <v>259</v>
      </c>
      <c r="H259" s="720"/>
      <c r="I259" s="720"/>
      <c r="J259" s="720"/>
      <c r="K259" s="720"/>
      <c r="L259" s="720"/>
      <c r="M259" s="720"/>
      <c r="N259" s="720"/>
      <c r="O259" s="720"/>
      <c r="P259" s="720"/>
      <c r="Q259" s="720"/>
      <c r="R259" s="720"/>
      <c r="S259" s="720"/>
      <c r="T259" s="720"/>
      <c r="U259" s="720"/>
      <c r="V259" s="720"/>
      <c r="W259" s="720"/>
      <c r="X259" s="720"/>
      <c r="Y259" s="720"/>
      <c r="Z259" s="720"/>
      <c r="AA259" s="720"/>
      <c r="AB259" s="720"/>
      <c r="AC259" s="720"/>
      <c r="AD259" s="720"/>
      <c r="AE259" s="720"/>
      <c r="AF259" s="720"/>
      <c r="AG259" s="720"/>
      <c r="AH259" s="720"/>
      <c r="AI259" s="720"/>
      <c r="AJ259" s="720"/>
      <c r="AK259" s="720"/>
      <c r="AL259" s="720"/>
      <c r="AM259" s="720"/>
      <c r="AN259" s="720"/>
      <c r="AO259" s="720"/>
      <c r="AP259" s="720"/>
      <c r="AQ259" s="720"/>
      <c r="AR259" s="720"/>
      <c r="AS259" s="720"/>
      <c r="AT259" s="720"/>
      <c r="AU259" s="720"/>
      <c r="AV259" s="720"/>
      <c r="AW259" s="720"/>
      <c r="AX259" s="720"/>
      <c r="AY259" s="720"/>
      <c r="AZ259" s="720"/>
      <c r="BA259" s="720"/>
      <c r="BB259" s="720"/>
      <c r="BC259" s="720"/>
      <c r="BD259" s="720"/>
      <c r="BE259" s="720"/>
      <c r="BF259" s="720"/>
      <c r="BG259" s="720"/>
      <c r="BH259" s="720"/>
      <c r="BI259" s="720"/>
      <c r="BJ259" s="720"/>
      <c r="BK259" s="720"/>
      <c r="BL259" s="720"/>
      <c r="BM259" s="720"/>
      <c r="BN259" s="720"/>
      <c r="BO259" s="720"/>
      <c r="BP259" s="720"/>
      <c r="BQ259" s="720"/>
      <c r="BR259" s="720"/>
      <c r="BS259" s="720"/>
      <c r="BT259" s="720"/>
      <c r="BU259" s="720"/>
      <c r="BV259" s="720"/>
      <c r="BW259" s="720"/>
      <c r="BX259" s="720"/>
      <c r="BY259" s="720"/>
      <c r="BZ259" s="721"/>
    </row>
    <row r="260" spans="1:87" ht="16.5" customHeight="1">
      <c r="A260" s="5">
        <v>21</v>
      </c>
      <c r="B260" s="75"/>
      <c r="C260" s="114" t="s">
        <v>180</v>
      </c>
      <c r="D260" s="114"/>
      <c r="E260" s="114"/>
      <c r="F260" s="114"/>
      <c r="G260" s="684" t="s">
        <v>260</v>
      </c>
      <c r="H260" s="684"/>
      <c r="I260" s="684"/>
      <c r="J260" s="684"/>
      <c r="K260" s="684"/>
      <c r="L260" s="684"/>
      <c r="M260" s="684"/>
      <c r="N260" s="684"/>
      <c r="O260" s="684"/>
      <c r="P260" s="684"/>
      <c r="Q260" s="684"/>
      <c r="R260" s="684"/>
      <c r="S260" s="684"/>
      <c r="T260" s="684"/>
      <c r="U260" s="684"/>
      <c r="V260" s="684"/>
      <c r="W260" s="684"/>
      <c r="X260" s="684"/>
      <c r="Y260" s="684"/>
      <c r="Z260" s="684"/>
      <c r="AA260" s="684"/>
      <c r="AB260" s="684"/>
      <c r="AC260" s="684"/>
      <c r="AD260" s="684"/>
      <c r="AE260" s="684"/>
      <c r="AF260" s="684"/>
      <c r="AG260" s="684"/>
      <c r="AH260" s="684"/>
      <c r="AI260" s="684"/>
      <c r="AJ260" s="684"/>
      <c r="AK260" s="684"/>
      <c r="AL260" s="684"/>
      <c r="AM260" s="684"/>
      <c r="AN260" s="684"/>
      <c r="AO260" s="684"/>
      <c r="AP260" s="684"/>
      <c r="AQ260" s="684"/>
      <c r="AR260" s="684"/>
      <c r="AS260" s="684"/>
      <c r="AT260" s="684"/>
      <c r="AU260" s="684"/>
      <c r="AV260" s="684"/>
      <c r="AW260" s="684"/>
      <c r="AX260" s="684"/>
      <c r="AY260" s="684"/>
      <c r="AZ260" s="684"/>
      <c r="BA260" s="684"/>
      <c r="BB260" s="684"/>
      <c r="BC260" s="684"/>
      <c r="BD260" s="684"/>
      <c r="BE260" s="684"/>
      <c r="BF260" s="684"/>
      <c r="BG260" s="684"/>
      <c r="BH260" s="684"/>
      <c r="BI260" s="684"/>
      <c r="BJ260" s="684"/>
      <c r="BK260" s="684"/>
      <c r="BL260" s="684"/>
      <c r="BM260" s="684"/>
      <c r="BN260" s="684"/>
      <c r="BO260" s="684"/>
      <c r="BP260" s="684"/>
      <c r="BQ260" s="684"/>
      <c r="BR260" s="684"/>
      <c r="BS260" s="684"/>
      <c r="BT260" s="684"/>
      <c r="BU260" s="684"/>
      <c r="BV260" s="684"/>
      <c r="BW260" s="684"/>
      <c r="BX260" s="684"/>
      <c r="BY260" s="684"/>
      <c r="BZ260" s="685"/>
    </row>
    <row r="261" spans="1:87" ht="16.5" customHeight="1">
      <c r="B261" s="75"/>
      <c r="C261" s="114"/>
      <c r="D261" s="114"/>
      <c r="E261" s="114"/>
      <c r="F261" s="114"/>
      <c r="G261" s="684"/>
      <c r="H261" s="684"/>
      <c r="I261" s="684"/>
      <c r="J261" s="684"/>
      <c r="K261" s="684"/>
      <c r="L261" s="684"/>
      <c r="M261" s="684"/>
      <c r="N261" s="684"/>
      <c r="O261" s="684"/>
      <c r="P261" s="684"/>
      <c r="Q261" s="684"/>
      <c r="R261" s="684"/>
      <c r="S261" s="684"/>
      <c r="T261" s="684"/>
      <c r="U261" s="684"/>
      <c r="V261" s="684"/>
      <c r="W261" s="684"/>
      <c r="X261" s="684"/>
      <c r="Y261" s="684"/>
      <c r="Z261" s="684"/>
      <c r="AA261" s="684"/>
      <c r="AB261" s="684"/>
      <c r="AC261" s="684"/>
      <c r="AD261" s="684"/>
      <c r="AE261" s="684"/>
      <c r="AF261" s="684"/>
      <c r="AG261" s="684"/>
      <c r="AH261" s="684"/>
      <c r="AI261" s="684"/>
      <c r="AJ261" s="684"/>
      <c r="AK261" s="684"/>
      <c r="AL261" s="684"/>
      <c r="AM261" s="684"/>
      <c r="AN261" s="684"/>
      <c r="AO261" s="684"/>
      <c r="AP261" s="684"/>
      <c r="AQ261" s="684"/>
      <c r="AR261" s="684"/>
      <c r="AS261" s="684"/>
      <c r="AT261" s="684"/>
      <c r="AU261" s="684"/>
      <c r="AV261" s="684"/>
      <c r="AW261" s="684"/>
      <c r="AX261" s="684"/>
      <c r="AY261" s="684"/>
      <c r="AZ261" s="684"/>
      <c r="BA261" s="684"/>
      <c r="BB261" s="684"/>
      <c r="BC261" s="684"/>
      <c r="BD261" s="684"/>
      <c r="BE261" s="684"/>
      <c r="BF261" s="684"/>
      <c r="BG261" s="684"/>
      <c r="BH261" s="684"/>
      <c r="BI261" s="684"/>
      <c r="BJ261" s="684"/>
      <c r="BK261" s="684"/>
      <c r="BL261" s="684"/>
      <c r="BM261" s="684"/>
      <c r="BN261" s="684"/>
      <c r="BO261" s="684"/>
      <c r="BP261" s="684"/>
      <c r="BQ261" s="684"/>
      <c r="BR261" s="684"/>
      <c r="BS261" s="684"/>
      <c r="BT261" s="684"/>
      <c r="BU261" s="684"/>
      <c r="BV261" s="684"/>
      <c r="BW261" s="684"/>
      <c r="BX261" s="684"/>
      <c r="BY261" s="684"/>
      <c r="BZ261" s="685"/>
    </row>
    <row r="262" spans="1:87" ht="16.5" customHeight="1">
      <c r="A262" s="5">
        <v>22</v>
      </c>
      <c r="B262" s="75"/>
      <c r="C262" s="114"/>
      <c r="D262" s="114"/>
      <c r="E262" s="114"/>
      <c r="F262" s="114"/>
      <c r="G262" s="686" t="s">
        <v>261</v>
      </c>
      <c r="H262" s="686"/>
      <c r="I262" s="686"/>
      <c r="J262" s="686"/>
      <c r="K262" s="686"/>
      <c r="L262" s="686"/>
      <c r="M262" s="686"/>
      <c r="N262" s="686"/>
      <c r="O262" s="686"/>
      <c r="P262" s="686"/>
      <c r="Q262" s="686"/>
      <c r="R262" s="686"/>
      <c r="S262" s="686"/>
      <c r="T262" s="686"/>
      <c r="U262" s="686"/>
      <c r="V262" s="686"/>
      <c r="W262" s="686"/>
      <c r="X262" s="686"/>
      <c r="Y262" s="686"/>
      <c r="Z262" s="686"/>
      <c r="AA262" s="686"/>
      <c r="AB262" s="686"/>
      <c r="AC262" s="686"/>
      <c r="AD262" s="686"/>
      <c r="AE262" s="686"/>
      <c r="AF262" s="686"/>
      <c r="AG262" s="686"/>
      <c r="AH262" s="686"/>
      <c r="AI262" s="686"/>
      <c r="AJ262" s="686"/>
      <c r="AK262" s="686"/>
      <c r="AL262" s="686"/>
      <c r="AM262" s="686"/>
      <c r="AN262" s="686"/>
      <c r="AO262" s="686"/>
      <c r="AP262" s="686"/>
      <c r="AQ262" s="686"/>
      <c r="AR262" s="686"/>
      <c r="AS262" s="686"/>
      <c r="AT262" s="686"/>
      <c r="AU262" s="686"/>
      <c r="AV262" s="686"/>
      <c r="AW262" s="686"/>
      <c r="AX262" s="686"/>
      <c r="AY262" s="686"/>
      <c r="AZ262" s="686"/>
      <c r="BA262" s="686"/>
      <c r="BB262" s="686"/>
      <c r="BC262" s="686"/>
      <c r="BD262" s="686"/>
      <c r="BE262" s="686"/>
      <c r="BF262" s="686"/>
      <c r="BG262" s="686"/>
      <c r="BH262" s="686"/>
      <c r="BI262" s="686"/>
      <c r="BJ262" s="686"/>
      <c r="BK262" s="686"/>
      <c r="BL262" s="686"/>
      <c r="BM262" s="686"/>
      <c r="BN262" s="686"/>
      <c r="BO262" s="686"/>
      <c r="BP262" s="686"/>
      <c r="BQ262" s="686"/>
      <c r="BR262" s="686"/>
      <c r="BS262" s="686"/>
      <c r="BT262" s="686"/>
      <c r="BU262" s="686"/>
      <c r="BV262" s="686"/>
      <c r="BW262" s="686"/>
      <c r="BX262" s="686"/>
      <c r="BY262" s="686"/>
      <c r="BZ262" s="687"/>
    </row>
    <row r="263" spans="1:87" ht="16.5" customHeight="1">
      <c r="B263" s="75"/>
      <c r="C263" s="175" t="s">
        <v>180</v>
      </c>
      <c r="D263" s="175"/>
      <c r="E263" s="175"/>
      <c r="F263" s="175"/>
      <c r="G263" s="686"/>
      <c r="H263" s="686"/>
      <c r="I263" s="686"/>
      <c r="J263" s="686"/>
      <c r="K263" s="686"/>
      <c r="L263" s="686"/>
      <c r="M263" s="686"/>
      <c r="N263" s="686"/>
      <c r="O263" s="686"/>
      <c r="P263" s="686"/>
      <c r="Q263" s="686"/>
      <c r="R263" s="686"/>
      <c r="S263" s="686"/>
      <c r="T263" s="686"/>
      <c r="U263" s="686"/>
      <c r="V263" s="686"/>
      <c r="W263" s="686"/>
      <c r="X263" s="686"/>
      <c r="Y263" s="686"/>
      <c r="Z263" s="686"/>
      <c r="AA263" s="686"/>
      <c r="AB263" s="686"/>
      <c r="AC263" s="686"/>
      <c r="AD263" s="686"/>
      <c r="AE263" s="686"/>
      <c r="AF263" s="686"/>
      <c r="AG263" s="686"/>
      <c r="AH263" s="686"/>
      <c r="AI263" s="686"/>
      <c r="AJ263" s="686"/>
      <c r="AK263" s="686"/>
      <c r="AL263" s="686"/>
      <c r="AM263" s="686"/>
      <c r="AN263" s="686"/>
      <c r="AO263" s="686"/>
      <c r="AP263" s="686"/>
      <c r="AQ263" s="686"/>
      <c r="AR263" s="686"/>
      <c r="AS263" s="686"/>
      <c r="AT263" s="686"/>
      <c r="AU263" s="686"/>
      <c r="AV263" s="686"/>
      <c r="AW263" s="686"/>
      <c r="AX263" s="686"/>
      <c r="AY263" s="686"/>
      <c r="AZ263" s="686"/>
      <c r="BA263" s="686"/>
      <c r="BB263" s="686"/>
      <c r="BC263" s="686"/>
      <c r="BD263" s="686"/>
      <c r="BE263" s="686"/>
      <c r="BF263" s="686"/>
      <c r="BG263" s="686"/>
      <c r="BH263" s="686"/>
      <c r="BI263" s="686"/>
      <c r="BJ263" s="686"/>
      <c r="BK263" s="686"/>
      <c r="BL263" s="686"/>
      <c r="BM263" s="686"/>
      <c r="BN263" s="686"/>
      <c r="BO263" s="686"/>
      <c r="BP263" s="686"/>
      <c r="BQ263" s="686"/>
      <c r="BR263" s="686"/>
      <c r="BS263" s="686"/>
      <c r="BT263" s="686"/>
      <c r="BU263" s="686"/>
      <c r="BV263" s="686"/>
      <c r="BW263" s="686"/>
      <c r="BX263" s="686"/>
      <c r="BY263" s="686"/>
      <c r="BZ263" s="687"/>
    </row>
    <row r="264" spans="1:87" ht="12.6" customHeight="1" thickBot="1">
      <c r="B264" s="83"/>
      <c r="C264" s="176"/>
      <c r="D264" s="176"/>
      <c r="E264" s="176"/>
      <c r="F264" s="176"/>
      <c r="G264" s="688"/>
      <c r="H264" s="688"/>
      <c r="I264" s="688"/>
      <c r="J264" s="688"/>
      <c r="K264" s="688"/>
      <c r="L264" s="688"/>
      <c r="M264" s="688"/>
      <c r="N264" s="688"/>
      <c r="O264" s="688"/>
      <c r="P264" s="688"/>
      <c r="Q264" s="688"/>
      <c r="R264" s="688"/>
      <c r="S264" s="688"/>
      <c r="T264" s="688"/>
      <c r="U264" s="688"/>
      <c r="V264" s="688"/>
      <c r="W264" s="688"/>
      <c r="X264" s="688"/>
      <c r="Y264" s="688"/>
      <c r="Z264" s="688"/>
      <c r="AA264" s="688"/>
      <c r="AB264" s="688"/>
      <c r="AC264" s="688"/>
      <c r="AD264" s="688"/>
      <c r="AE264" s="688"/>
      <c r="AF264" s="688"/>
      <c r="AG264" s="688"/>
      <c r="AH264" s="688"/>
      <c r="AI264" s="688"/>
      <c r="AJ264" s="688"/>
      <c r="AK264" s="688"/>
      <c r="AL264" s="688"/>
      <c r="AM264" s="688"/>
      <c r="AN264" s="688"/>
      <c r="AO264" s="688"/>
      <c r="AP264" s="688"/>
      <c r="AQ264" s="688"/>
      <c r="AR264" s="688"/>
      <c r="AS264" s="688"/>
      <c r="AT264" s="688"/>
      <c r="AU264" s="688"/>
      <c r="AV264" s="688"/>
      <c r="AW264" s="688"/>
      <c r="AX264" s="688"/>
      <c r="AY264" s="688"/>
      <c r="AZ264" s="688"/>
      <c r="BA264" s="688"/>
      <c r="BB264" s="688"/>
      <c r="BC264" s="688"/>
      <c r="BD264" s="688"/>
      <c r="BE264" s="688"/>
      <c r="BF264" s="688"/>
      <c r="BG264" s="688"/>
      <c r="BH264" s="688"/>
      <c r="BI264" s="688"/>
      <c r="BJ264" s="688"/>
      <c r="BK264" s="688"/>
      <c r="BL264" s="688"/>
      <c r="BM264" s="688"/>
      <c r="BN264" s="688"/>
      <c r="BO264" s="688"/>
      <c r="BP264" s="688"/>
      <c r="BQ264" s="688"/>
      <c r="BR264" s="688"/>
      <c r="BS264" s="688"/>
      <c r="BT264" s="688"/>
      <c r="BU264" s="688"/>
      <c r="BV264" s="688"/>
      <c r="BW264" s="688"/>
      <c r="BX264" s="688"/>
      <c r="BY264" s="688"/>
      <c r="BZ264" s="689"/>
    </row>
    <row r="265" spans="1:87" ht="16.5" customHeight="1">
      <c r="B265" s="55"/>
      <c r="C265" s="70" t="s">
        <v>262</v>
      </c>
      <c r="D265" s="70"/>
      <c r="E265" s="70"/>
      <c r="F265" s="70"/>
      <c r="G265" s="70"/>
      <c r="H265" s="70"/>
      <c r="I265" s="70"/>
      <c r="J265" s="70"/>
      <c r="K265" s="70"/>
      <c r="L265" s="70"/>
      <c r="M265" s="70"/>
      <c r="N265" s="70"/>
      <c r="O265" s="70"/>
      <c r="P265" s="70"/>
      <c r="Q265" s="70"/>
      <c r="R265" s="70"/>
      <c r="S265" s="70"/>
      <c r="T265" s="70"/>
      <c r="U265" s="70"/>
      <c r="V265" s="70"/>
      <c r="W265" s="70"/>
      <c r="X265" s="70"/>
      <c r="Y265" s="70"/>
      <c r="Z265" s="70"/>
      <c r="AA265" s="70"/>
      <c r="AB265" s="70"/>
      <c r="AC265" s="70"/>
      <c r="AD265" s="70"/>
      <c r="AE265" s="70"/>
      <c r="AF265" s="70"/>
      <c r="AG265" s="70"/>
      <c r="AH265" s="70"/>
      <c r="AI265" s="70"/>
      <c r="AJ265" s="70"/>
      <c r="AK265" s="70"/>
      <c r="AL265" s="70"/>
      <c r="AM265" s="70"/>
      <c r="AN265" s="70"/>
      <c r="AO265" s="70"/>
      <c r="AP265" s="70"/>
      <c r="AQ265" s="70"/>
      <c r="AR265" s="70"/>
      <c r="AS265" s="70"/>
      <c r="AT265" s="70"/>
      <c r="AU265" s="70"/>
      <c r="AV265" s="70"/>
      <c r="AW265" s="70"/>
      <c r="AX265" s="70"/>
      <c r="AY265" s="70"/>
      <c r="AZ265" s="70"/>
      <c r="BA265" s="70"/>
      <c r="BB265" s="70"/>
      <c r="BC265" s="70"/>
      <c r="BD265" s="70"/>
      <c r="BE265" s="70"/>
      <c r="BF265" s="70"/>
      <c r="BG265" s="70"/>
      <c r="BH265" s="70"/>
      <c r="BI265" s="70"/>
      <c r="BJ265" s="70"/>
      <c r="BK265" s="70"/>
      <c r="BL265" s="70"/>
      <c r="BM265" s="70"/>
      <c r="BN265" s="70"/>
      <c r="BO265" s="70"/>
      <c r="BP265" s="70"/>
      <c r="BQ265" s="70"/>
      <c r="BR265" s="70"/>
      <c r="BS265" s="70"/>
      <c r="BT265" s="70"/>
      <c r="BU265" s="70"/>
      <c r="BV265" s="70"/>
      <c r="BW265" s="70"/>
      <c r="BX265" s="70"/>
      <c r="BY265" s="70"/>
      <c r="BZ265" s="71"/>
    </row>
    <row r="266" spans="1:87" ht="15" customHeight="1">
      <c r="B266" s="690"/>
      <c r="C266" s="691"/>
      <c r="D266" s="691"/>
      <c r="E266" s="691"/>
      <c r="F266" s="691"/>
      <c r="G266" s="691"/>
      <c r="H266" s="691"/>
      <c r="I266" s="691"/>
      <c r="J266" s="691"/>
      <c r="K266" s="691"/>
      <c r="L266" s="691"/>
      <c r="M266" s="691"/>
      <c r="N266" s="691"/>
      <c r="O266" s="691"/>
      <c r="P266" s="691"/>
      <c r="Q266" s="691"/>
      <c r="R266" s="691"/>
      <c r="S266" s="691"/>
      <c r="T266" s="691"/>
      <c r="U266" s="691"/>
      <c r="V266" s="691"/>
      <c r="W266" s="691"/>
      <c r="X266" s="691"/>
      <c r="Y266" s="691"/>
      <c r="Z266" s="691"/>
      <c r="AA266" s="691"/>
      <c r="AB266" s="691"/>
      <c r="AC266" s="691"/>
      <c r="AD266" s="691"/>
      <c r="AE266" s="691"/>
      <c r="AF266" s="691"/>
      <c r="AG266" s="691"/>
      <c r="AH266" s="691"/>
      <c r="AI266" s="691"/>
      <c r="AJ266" s="691"/>
      <c r="AK266" s="691"/>
      <c r="AL266" s="691"/>
      <c r="AM266" s="691"/>
      <c r="AN266" s="691"/>
      <c r="AO266" s="691"/>
      <c r="AP266" s="691"/>
      <c r="AQ266" s="691"/>
      <c r="AR266" s="691"/>
      <c r="AS266" s="691"/>
      <c r="AT266" s="691"/>
      <c r="AU266" s="691"/>
      <c r="AV266" s="691"/>
      <c r="AW266" s="691"/>
      <c r="AX266" s="691"/>
      <c r="AY266" s="691"/>
      <c r="AZ266" s="691"/>
      <c r="BA266" s="691"/>
      <c r="BB266" s="691"/>
      <c r="BC266" s="691"/>
      <c r="BD266" s="691"/>
      <c r="BE266" s="691"/>
      <c r="BF266" s="691"/>
      <c r="BG266" s="691"/>
      <c r="BH266" s="691"/>
      <c r="BI266" s="691"/>
      <c r="BJ266" s="691"/>
      <c r="BK266" s="691"/>
      <c r="BL266" s="691"/>
      <c r="BM266" s="691"/>
      <c r="BN266" s="691"/>
      <c r="BO266" s="691"/>
      <c r="BP266" s="691"/>
      <c r="BQ266" s="691"/>
      <c r="BR266" s="691"/>
      <c r="BS266" s="691"/>
      <c r="BT266" s="691"/>
      <c r="BU266" s="691"/>
      <c r="BV266" s="691"/>
      <c r="BW266" s="691"/>
      <c r="BX266" s="691"/>
      <c r="BY266" s="691"/>
      <c r="BZ266" s="692"/>
      <c r="CB266" s="124"/>
      <c r="CC266" s="124"/>
      <c r="CD266" s="124"/>
      <c r="CE266" s="124"/>
      <c r="CF266" s="124"/>
      <c r="CG266" s="124"/>
      <c r="CH266" s="124"/>
      <c r="CI266" s="124"/>
    </row>
    <row r="267" spans="1:87" ht="15" customHeight="1">
      <c r="B267" s="690"/>
      <c r="C267" s="691"/>
      <c r="D267" s="691"/>
      <c r="E267" s="691"/>
      <c r="F267" s="691"/>
      <c r="G267" s="691"/>
      <c r="H267" s="691"/>
      <c r="I267" s="691"/>
      <c r="J267" s="691"/>
      <c r="K267" s="691"/>
      <c r="L267" s="691"/>
      <c r="M267" s="691"/>
      <c r="N267" s="691"/>
      <c r="O267" s="691"/>
      <c r="P267" s="691"/>
      <c r="Q267" s="691"/>
      <c r="R267" s="691"/>
      <c r="S267" s="691"/>
      <c r="T267" s="691"/>
      <c r="U267" s="691"/>
      <c r="V267" s="691"/>
      <c r="W267" s="691"/>
      <c r="X267" s="691"/>
      <c r="Y267" s="691"/>
      <c r="Z267" s="691"/>
      <c r="AA267" s="691"/>
      <c r="AB267" s="691"/>
      <c r="AC267" s="691"/>
      <c r="AD267" s="691"/>
      <c r="AE267" s="691"/>
      <c r="AF267" s="691"/>
      <c r="AG267" s="691"/>
      <c r="AH267" s="691"/>
      <c r="AI267" s="691"/>
      <c r="AJ267" s="691"/>
      <c r="AK267" s="691"/>
      <c r="AL267" s="691"/>
      <c r="AM267" s="691"/>
      <c r="AN267" s="691"/>
      <c r="AO267" s="691"/>
      <c r="AP267" s="691"/>
      <c r="AQ267" s="691"/>
      <c r="AR267" s="691"/>
      <c r="AS267" s="691"/>
      <c r="AT267" s="691"/>
      <c r="AU267" s="691"/>
      <c r="AV267" s="691"/>
      <c r="AW267" s="691"/>
      <c r="AX267" s="691"/>
      <c r="AY267" s="691"/>
      <c r="AZ267" s="691"/>
      <c r="BA267" s="691"/>
      <c r="BB267" s="691"/>
      <c r="BC267" s="691"/>
      <c r="BD267" s="691"/>
      <c r="BE267" s="691"/>
      <c r="BF267" s="691"/>
      <c r="BG267" s="691"/>
      <c r="BH267" s="691"/>
      <c r="BI267" s="691"/>
      <c r="BJ267" s="691"/>
      <c r="BK267" s="691"/>
      <c r="BL267" s="691"/>
      <c r="BM267" s="691"/>
      <c r="BN267" s="691"/>
      <c r="BO267" s="691"/>
      <c r="BP267" s="691"/>
      <c r="BQ267" s="691"/>
      <c r="BR267" s="691"/>
      <c r="BS267" s="691"/>
      <c r="BT267" s="691"/>
      <c r="BU267" s="691"/>
      <c r="BV267" s="691"/>
      <c r="BW267" s="691"/>
      <c r="BX267" s="691"/>
      <c r="BY267" s="691"/>
      <c r="BZ267" s="692"/>
    </row>
    <row r="268" spans="1:87" ht="15" customHeight="1">
      <c r="B268" s="690"/>
      <c r="C268" s="691"/>
      <c r="D268" s="691"/>
      <c r="E268" s="691"/>
      <c r="F268" s="691"/>
      <c r="G268" s="691"/>
      <c r="H268" s="691"/>
      <c r="I268" s="691"/>
      <c r="J268" s="691"/>
      <c r="K268" s="691"/>
      <c r="L268" s="691"/>
      <c r="M268" s="691"/>
      <c r="N268" s="691"/>
      <c r="O268" s="691"/>
      <c r="P268" s="691"/>
      <c r="Q268" s="691"/>
      <c r="R268" s="691"/>
      <c r="S268" s="691"/>
      <c r="T268" s="691"/>
      <c r="U268" s="691"/>
      <c r="V268" s="691"/>
      <c r="W268" s="691"/>
      <c r="X268" s="691"/>
      <c r="Y268" s="691"/>
      <c r="Z268" s="691"/>
      <c r="AA268" s="691"/>
      <c r="AB268" s="691"/>
      <c r="AC268" s="691"/>
      <c r="AD268" s="691"/>
      <c r="AE268" s="691"/>
      <c r="AF268" s="691"/>
      <c r="AG268" s="691"/>
      <c r="AH268" s="691"/>
      <c r="AI268" s="691"/>
      <c r="AJ268" s="691"/>
      <c r="AK268" s="691"/>
      <c r="AL268" s="691"/>
      <c r="AM268" s="691"/>
      <c r="AN268" s="691"/>
      <c r="AO268" s="691"/>
      <c r="AP268" s="691"/>
      <c r="AQ268" s="691"/>
      <c r="AR268" s="691"/>
      <c r="AS268" s="691"/>
      <c r="AT268" s="691"/>
      <c r="AU268" s="691"/>
      <c r="AV268" s="691"/>
      <c r="AW268" s="691"/>
      <c r="AX268" s="691"/>
      <c r="AY268" s="691"/>
      <c r="AZ268" s="691"/>
      <c r="BA268" s="691"/>
      <c r="BB268" s="691"/>
      <c r="BC268" s="691"/>
      <c r="BD268" s="691"/>
      <c r="BE268" s="691"/>
      <c r="BF268" s="691"/>
      <c r="BG268" s="691"/>
      <c r="BH268" s="691"/>
      <c r="BI268" s="691"/>
      <c r="BJ268" s="691"/>
      <c r="BK268" s="691"/>
      <c r="BL268" s="691"/>
      <c r="BM268" s="691"/>
      <c r="BN268" s="691"/>
      <c r="BO268" s="691"/>
      <c r="BP268" s="691"/>
      <c r="BQ268" s="691"/>
      <c r="BR268" s="691"/>
      <c r="BS268" s="691"/>
      <c r="BT268" s="691"/>
      <c r="BU268" s="691"/>
      <c r="BV268" s="691"/>
      <c r="BW268" s="691"/>
      <c r="BX268" s="691"/>
      <c r="BY268" s="691"/>
      <c r="BZ268" s="692"/>
    </row>
    <row r="269" spans="1:87" ht="15" customHeight="1">
      <c r="B269" s="690"/>
      <c r="C269" s="691"/>
      <c r="D269" s="691"/>
      <c r="E269" s="691"/>
      <c r="F269" s="691"/>
      <c r="G269" s="691"/>
      <c r="H269" s="691"/>
      <c r="I269" s="691"/>
      <c r="J269" s="691"/>
      <c r="K269" s="691"/>
      <c r="L269" s="691"/>
      <c r="M269" s="691"/>
      <c r="N269" s="691"/>
      <c r="O269" s="691"/>
      <c r="P269" s="691"/>
      <c r="Q269" s="691"/>
      <c r="R269" s="691"/>
      <c r="S269" s="691"/>
      <c r="T269" s="691"/>
      <c r="U269" s="691"/>
      <c r="V269" s="691"/>
      <c r="W269" s="691"/>
      <c r="X269" s="691"/>
      <c r="Y269" s="691"/>
      <c r="Z269" s="691"/>
      <c r="AA269" s="691"/>
      <c r="AB269" s="691"/>
      <c r="AC269" s="691"/>
      <c r="AD269" s="691"/>
      <c r="AE269" s="691"/>
      <c r="AF269" s="691"/>
      <c r="AG269" s="691"/>
      <c r="AH269" s="691"/>
      <c r="AI269" s="691"/>
      <c r="AJ269" s="691"/>
      <c r="AK269" s="691"/>
      <c r="AL269" s="691"/>
      <c r="AM269" s="691"/>
      <c r="AN269" s="691"/>
      <c r="AO269" s="691"/>
      <c r="AP269" s="691"/>
      <c r="AQ269" s="691"/>
      <c r="AR269" s="691"/>
      <c r="AS269" s="691"/>
      <c r="AT269" s="691"/>
      <c r="AU269" s="691"/>
      <c r="AV269" s="691"/>
      <c r="AW269" s="691"/>
      <c r="AX269" s="691"/>
      <c r="AY269" s="691"/>
      <c r="AZ269" s="691"/>
      <c r="BA269" s="691"/>
      <c r="BB269" s="691"/>
      <c r="BC269" s="691"/>
      <c r="BD269" s="691"/>
      <c r="BE269" s="691"/>
      <c r="BF269" s="691"/>
      <c r="BG269" s="691"/>
      <c r="BH269" s="691"/>
      <c r="BI269" s="691"/>
      <c r="BJ269" s="691"/>
      <c r="BK269" s="691"/>
      <c r="BL269" s="691"/>
      <c r="BM269" s="691"/>
      <c r="BN269" s="691"/>
      <c r="BO269" s="691"/>
      <c r="BP269" s="691"/>
      <c r="BQ269" s="691"/>
      <c r="BR269" s="691"/>
      <c r="BS269" s="691"/>
      <c r="BT269" s="691"/>
      <c r="BU269" s="691"/>
      <c r="BV269" s="691"/>
      <c r="BW269" s="691"/>
      <c r="BX269" s="691"/>
      <c r="BY269" s="691"/>
      <c r="BZ269" s="692"/>
    </row>
    <row r="270" spans="1:87" ht="15" customHeight="1" thickBot="1">
      <c r="B270" s="693"/>
      <c r="C270" s="694"/>
      <c r="D270" s="694"/>
      <c r="E270" s="694"/>
      <c r="F270" s="694"/>
      <c r="G270" s="694"/>
      <c r="H270" s="694"/>
      <c r="I270" s="694"/>
      <c r="J270" s="694"/>
      <c r="K270" s="694"/>
      <c r="L270" s="694"/>
      <c r="M270" s="694"/>
      <c r="N270" s="694"/>
      <c r="O270" s="694"/>
      <c r="P270" s="694"/>
      <c r="Q270" s="694"/>
      <c r="R270" s="694"/>
      <c r="S270" s="694"/>
      <c r="T270" s="694"/>
      <c r="U270" s="694"/>
      <c r="V270" s="694"/>
      <c r="W270" s="694"/>
      <c r="X270" s="694"/>
      <c r="Y270" s="694"/>
      <c r="Z270" s="694"/>
      <c r="AA270" s="694"/>
      <c r="AB270" s="694"/>
      <c r="AC270" s="694"/>
      <c r="AD270" s="694"/>
      <c r="AE270" s="694"/>
      <c r="AF270" s="694"/>
      <c r="AG270" s="694"/>
      <c r="AH270" s="694"/>
      <c r="AI270" s="694"/>
      <c r="AJ270" s="694"/>
      <c r="AK270" s="694"/>
      <c r="AL270" s="694"/>
      <c r="AM270" s="694"/>
      <c r="AN270" s="694"/>
      <c r="AO270" s="694"/>
      <c r="AP270" s="694"/>
      <c r="AQ270" s="694"/>
      <c r="AR270" s="694"/>
      <c r="AS270" s="694"/>
      <c r="AT270" s="694"/>
      <c r="AU270" s="694"/>
      <c r="AV270" s="694"/>
      <c r="AW270" s="694"/>
      <c r="AX270" s="694"/>
      <c r="AY270" s="694"/>
      <c r="AZ270" s="694"/>
      <c r="BA270" s="694"/>
      <c r="BB270" s="694"/>
      <c r="BC270" s="694"/>
      <c r="BD270" s="694"/>
      <c r="BE270" s="694"/>
      <c r="BF270" s="694"/>
      <c r="BG270" s="694"/>
      <c r="BH270" s="694"/>
      <c r="BI270" s="694"/>
      <c r="BJ270" s="694"/>
      <c r="BK270" s="694"/>
      <c r="BL270" s="694"/>
      <c r="BM270" s="694"/>
      <c r="BN270" s="694"/>
      <c r="BO270" s="694"/>
      <c r="BP270" s="694"/>
      <c r="BQ270" s="694"/>
      <c r="BR270" s="694"/>
      <c r="BS270" s="694"/>
      <c r="BT270" s="694"/>
      <c r="BU270" s="694"/>
      <c r="BV270" s="694"/>
      <c r="BW270" s="694"/>
      <c r="BX270" s="694"/>
      <c r="BY270" s="694"/>
      <c r="BZ270" s="695"/>
    </row>
    <row r="271" spans="1:87" ht="17.25" customHeight="1" thickBot="1">
      <c r="B271" s="696" t="s">
        <v>459</v>
      </c>
      <c r="C271" s="697"/>
      <c r="D271" s="697"/>
      <c r="E271" s="697"/>
      <c r="F271" s="697"/>
      <c r="G271" s="697"/>
      <c r="H271" s="697"/>
      <c r="I271" s="697"/>
      <c r="J271" s="697"/>
      <c r="K271" s="697"/>
      <c r="L271" s="697"/>
      <c r="M271" s="697"/>
      <c r="N271" s="697"/>
      <c r="O271" s="697"/>
      <c r="P271" s="697"/>
      <c r="Q271" s="697"/>
      <c r="R271" s="697"/>
      <c r="S271" s="697"/>
      <c r="T271" s="697"/>
      <c r="U271" s="697"/>
      <c r="V271" s="697"/>
      <c r="W271" s="697"/>
      <c r="X271" s="697"/>
      <c r="Y271" s="697"/>
      <c r="Z271" s="697"/>
      <c r="AA271" s="697"/>
      <c r="AB271" s="697"/>
      <c r="AC271" s="697"/>
      <c r="AD271" s="697"/>
      <c r="AE271" s="697"/>
      <c r="AF271" s="697"/>
      <c r="AG271" s="697"/>
      <c r="AH271" s="697"/>
      <c r="AI271" s="697"/>
      <c r="AJ271" s="697"/>
      <c r="AK271" s="697"/>
      <c r="AL271" s="697"/>
      <c r="AM271" s="697"/>
      <c r="AN271" s="697"/>
      <c r="AO271" s="697"/>
      <c r="AP271" s="697"/>
      <c r="AQ271" s="697"/>
      <c r="AR271" s="697"/>
      <c r="AS271" s="697"/>
      <c r="AT271" s="697"/>
      <c r="AU271" s="697"/>
      <c r="AV271" s="697"/>
      <c r="AW271" s="697"/>
      <c r="AX271" s="697"/>
      <c r="AY271" s="697"/>
      <c r="AZ271" s="697"/>
      <c r="BA271" s="697"/>
      <c r="BB271" s="697"/>
      <c r="BC271" s="697"/>
      <c r="BD271" s="697"/>
      <c r="BE271" s="697"/>
      <c r="BF271" s="697"/>
      <c r="BG271" s="697"/>
      <c r="BH271" s="697"/>
      <c r="BI271" s="697"/>
      <c r="BJ271" s="697"/>
      <c r="BK271" s="697"/>
      <c r="BL271" s="697"/>
      <c r="BM271" s="697"/>
      <c r="BN271" s="697"/>
      <c r="BO271" s="697"/>
      <c r="BP271" s="697"/>
      <c r="BQ271" s="697"/>
      <c r="BR271" s="697"/>
      <c r="BS271" s="697"/>
      <c r="BT271" s="697"/>
      <c r="BU271" s="697"/>
      <c r="BV271" s="697"/>
      <c r="BW271" s="697"/>
      <c r="BX271" s="697"/>
      <c r="BY271" s="697"/>
      <c r="BZ271" s="698"/>
      <c r="CB271" s="72"/>
      <c r="CC271" s="72"/>
      <c r="CD271" s="72"/>
      <c r="CE271" s="72"/>
      <c r="CF271" s="72"/>
      <c r="CG271" s="72"/>
      <c r="CH271" s="72"/>
      <c r="CI271" s="72"/>
    </row>
    <row r="272" spans="1:87" ht="18" customHeight="1">
      <c r="B272" s="699" t="s">
        <v>449</v>
      </c>
      <c r="C272" s="700"/>
      <c r="D272" s="700"/>
      <c r="E272" s="700"/>
      <c r="F272" s="700"/>
      <c r="G272" s="700"/>
      <c r="H272" s="700"/>
      <c r="I272" s="700"/>
      <c r="J272" s="700"/>
      <c r="K272" s="700"/>
      <c r="L272" s="700"/>
      <c r="M272" s="700"/>
      <c r="N272" s="700"/>
      <c r="O272" s="700"/>
      <c r="P272" s="700"/>
      <c r="Q272" s="700"/>
      <c r="R272" s="700"/>
      <c r="S272" s="700"/>
      <c r="T272" s="700"/>
      <c r="U272" s="700"/>
      <c r="V272" s="700"/>
      <c r="W272" s="700"/>
      <c r="X272" s="700"/>
      <c r="Y272" s="700"/>
      <c r="Z272" s="700"/>
      <c r="AA272" s="700"/>
      <c r="AB272" s="700"/>
      <c r="AC272" s="700"/>
      <c r="AD272" s="700"/>
      <c r="AE272" s="700"/>
      <c r="AF272" s="700"/>
      <c r="AG272" s="700"/>
      <c r="AH272" s="700"/>
      <c r="AI272" s="700"/>
      <c r="AJ272" s="700"/>
      <c r="AK272" s="700"/>
      <c r="AL272" s="700"/>
      <c r="AM272" s="700"/>
      <c r="AN272" s="700"/>
      <c r="AO272" s="700"/>
      <c r="AP272" s="700"/>
      <c r="AQ272" s="700"/>
      <c r="AR272" s="700"/>
      <c r="AS272" s="700"/>
      <c r="AT272" s="700"/>
      <c r="AU272" s="700"/>
      <c r="AV272" s="700"/>
      <c r="AW272" s="700"/>
      <c r="AX272" s="700"/>
      <c r="AY272" s="700"/>
      <c r="AZ272" s="700"/>
      <c r="BA272" s="700"/>
      <c r="BB272" s="700"/>
      <c r="BC272" s="700"/>
      <c r="BD272" s="700"/>
      <c r="BE272" s="700"/>
      <c r="BF272" s="700"/>
      <c r="BG272" s="700"/>
      <c r="BH272" s="700"/>
      <c r="BI272" s="700"/>
      <c r="BJ272" s="700"/>
      <c r="BK272" s="700"/>
      <c r="BL272" s="700"/>
      <c r="BM272" s="700"/>
      <c r="BN272" s="700"/>
      <c r="BO272" s="700"/>
      <c r="BP272" s="700"/>
      <c r="BQ272" s="700"/>
      <c r="BR272" s="700"/>
      <c r="BS272" s="700"/>
      <c r="BT272" s="700"/>
      <c r="BU272" s="700"/>
      <c r="BV272" s="700"/>
      <c r="BW272" s="700"/>
      <c r="BX272" s="700"/>
      <c r="BY272" s="700"/>
      <c r="BZ272" s="701"/>
      <c r="CB272" s="124"/>
      <c r="CC272" s="124"/>
      <c r="CD272" s="124"/>
      <c r="CE272" s="124"/>
      <c r="CF272" s="124"/>
      <c r="CG272" s="124"/>
      <c r="CH272" s="124"/>
      <c r="CI272" s="124"/>
    </row>
    <row r="273" spans="2:87" ht="18.75" customHeight="1">
      <c r="B273" s="610" t="s">
        <v>263</v>
      </c>
      <c r="C273" s="702" t="s">
        <v>444</v>
      </c>
      <c r="D273" s="702"/>
      <c r="E273" s="702"/>
      <c r="F273" s="702"/>
      <c r="G273" s="702"/>
      <c r="H273" s="702"/>
      <c r="I273" s="702"/>
      <c r="J273" s="702"/>
      <c r="K273" s="702"/>
      <c r="L273" s="702"/>
      <c r="M273" s="702"/>
      <c r="N273" s="702"/>
      <c r="O273" s="702"/>
      <c r="P273" s="702"/>
      <c r="Q273" s="702"/>
      <c r="R273" s="702"/>
      <c r="S273" s="705"/>
      <c r="T273" s="705"/>
      <c r="U273" s="705"/>
      <c r="V273" s="705"/>
      <c r="W273" s="705"/>
      <c r="X273" s="705"/>
      <c r="Y273" s="705"/>
      <c r="Z273" s="705"/>
      <c r="AA273" s="705"/>
      <c r="AB273" s="705"/>
      <c r="AC273" s="705"/>
      <c r="AD273" s="705"/>
      <c r="AE273" s="705"/>
      <c r="AF273" s="705"/>
      <c r="AG273" s="705"/>
      <c r="AH273" s="705"/>
      <c r="AI273" s="705"/>
      <c r="AJ273" s="705"/>
      <c r="AK273" s="705"/>
      <c r="AL273" s="705"/>
      <c r="AM273" s="705"/>
      <c r="AN273" s="705"/>
      <c r="AO273" s="705"/>
      <c r="AP273" s="705"/>
      <c r="AQ273" s="705"/>
      <c r="AR273" s="611"/>
      <c r="AS273" s="676" t="s">
        <v>448</v>
      </c>
      <c r="AT273" s="676"/>
      <c r="AU273" s="676"/>
      <c r="AV273" s="676"/>
      <c r="AW273" s="676"/>
      <c r="AX273" s="676"/>
      <c r="AY273" s="676"/>
      <c r="AZ273" s="676"/>
      <c r="BA273" s="676"/>
      <c r="BB273" s="676"/>
      <c r="BC273" s="676"/>
      <c r="BD273" s="676"/>
      <c r="BE273" s="676"/>
      <c r="BF273" s="676"/>
      <c r="BG273" s="676"/>
      <c r="BH273" s="676"/>
      <c r="BI273" s="676"/>
      <c r="BJ273" s="676"/>
      <c r="BK273" s="676"/>
      <c r="BL273" s="676"/>
      <c r="BM273" s="676"/>
      <c r="BN273" s="676"/>
      <c r="BO273" s="676"/>
      <c r="BP273" s="676"/>
      <c r="BQ273" s="676"/>
      <c r="BR273" s="676"/>
      <c r="BS273" s="676"/>
      <c r="BT273" s="676"/>
      <c r="BU273" s="676"/>
      <c r="BV273" s="676"/>
      <c r="BW273" s="676"/>
      <c r="BX273" s="676"/>
      <c r="BY273" s="676"/>
      <c r="BZ273" s="677"/>
    </row>
    <row r="274" spans="2:87">
      <c r="B274" s="606"/>
      <c r="C274" s="703" t="s">
        <v>445</v>
      </c>
      <c r="D274" s="703"/>
      <c r="E274" s="703"/>
      <c r="F274" s="703"/>
      <c r="G274" s="703"/>
      <c r="H274" s="703"/>
      <c r="I274" s="703"/>
      <c r="J274" s="703"/>
      <c r="K274" s="703"/>
      <c r="L274" s="703"/>
      <c r="M274" s="703"/>
      <c r="N274" s="703"/>
      <c r="O274" s="703"/>
      <c r="P274" s="703"/>
      <c r="Q274" s="703"/>
      <c r="R274" s="703"/>
      <c r="S274" s="705"/>
      <c r="T274" s="705"/>
      <c r="U274" s="705"/>
      <c r="V274" s="705"/>
      <c r="W274" s="705"/>
      <c r="X274" s="705"/>
      <c r="Y274" s="705"/>
      <c r="Z274" s="705"/>
      <c r="AA274" s="705"/>
      <c r="AB274" s="705"/>
      <c r="AC274" s="705"/>
      <c r="AD274" s="705"/>
      <c r="AE274" s="705"/>
      <c r="AF274" s="705"/>
      <c r="AG274" s="705"/>
      <c r="AH274" s="705"/>
      <c r="AI274" s="705"/>
      <c r="AJ274" s="705"/>
      <c r="AK274" s="705"/>
      <c r="AL274" s="705"/>
      <c r="AM274" s="705"/>
      <c r="AN274" s="705"/>
      <c r="AO274" s="705"/>
      <c r="AP274" s="705"/>
      <c r="AQ274" s="705"/>
      <c r="AR274" s="607"/>
      <c r="AS274" s="676"/>
      <c r="AT274" s="676"/>
      <c r="AU274" s="676"/>
      <c r="AV274" s="676"/>
      <c r="AW274" s="676"/>
      <c r="AX274" s="676"/>
      <c r="AY274" s="676"/>
      <c r="AZ274" s="676"/>
      <c r="BA274" s="676"/>
      <c r="BB274" s="676"/>
      <c r="BC274" s="676"/>
      <c r="BD274" s="676"/>
      <c r="BE274" s="676"/>
      <c r="BF274" s="676"/>
      <c r="BG274" s="676"/>
      <c r="BH274" s="676"/>
      <c r="BI274" s="676"/>
      <c r="BJ274" s="676"/>
      <c r="BK274" s="676"/>
      <c r="BL274" s="676"/>
      <c r="BM274" s="676"/>
      <c r="BN274" s="676"/>
      <c r="BO274" s="676"/>
      <c r="BP274" s="676"/>
      <c r="BQ274" s="676"/>
      <c r="BR274" s="676"/>
      <c r="BS274" s="676"/>
      <c r="BT274" s="676"/>
      <c r="BU274" s="676"/>
      <c r="BV274" s="676"/>
      <c r="BW274" s="676"/>
      <c r="BX274" s="676"/>
      <c r="BY274" s="676"/>
      <c r="BZ274" s="677"/>
    </row>
    <row r="275" spans="2:87">
      <c r="B275" s="606"/>
      <c r="C275" s="703" t="s">
        <v>446</v>
      </c>
      <c r="D275" s="703"/>
      <c r="E275" s="703"/>
      <c r="F275" s="703"/>
      <c r="G275" s="703"/>
      <c r="H275" s="703"/>
      <c r="I275" s="703"/>
      <c r="J275" s="703"/>
      <c r="K275" s="703"/>
      <c r="L275" s="703"/>
      <c r="M275" s="703"/>
      <c r="N275" s="703"/>
      <c r="O275" s="703"/>
      <c r="P275" s="703"/>
      <c r="Q275" s="703"/>
      <c r="R275" s="703"/>
      <c r="S275" s="705"/>
      <c r="T275" s="705"/>
      <c r="U275" s="705"/>
      <c r="V275" s="705"/>
      <c r="W275" s="705"/>
      <c r="X275" s="705"/>
      <c r="Y275" s="705"/>
      <c r="Z275" s="705"/>
      <c r="AA275" s="705"/>
      <c r="AB275" s="705"/>
      <c r="AC275" s="705"/>
      <c r="AD275" s="705"/>
      <c r="AE275" s="705"/>
      <c r="AF275" s="705"/>
      <c r="AG275" s="705"/>
      <c r="AH275" s="705"/>
      <c r="AI275" s="705"/>
      <c r="AJ275" s="705"/>
      <c r="AK275" s="705"/>
      <c r="AL275" s="705"/>
      <c r="AM275" s="705"/>
      <c r="AN275" s="705"/>
      <c r="AO275" s="705"/>
      <c r="AP275" s="705"/>
      <c r="AQ275" s="705"/>
      <c r="AR275" s="607"/>
      <c r="AS275" s="676"/>
      <c r="AT275" s="676"/>
      <c r="AU275" s="676"/>
      <c r="AV275" s="676"/>
      <c r="AW275" s="676"/>
      <c r="AX275" s="676"/>
      <c r="AY275" s="676"/>
      <c r="AZ275" s="676"/>
      <c r="BA275" s="676"/>
      <c r="BB275" s="676"/>
      <c r="BC275" s="676"/>
      <c r="BD275" s="676"/>
      <c r="BE275" s="676"/>
      <c r="BF275" s="676"/>
      <c r="BG275" s="676"/>
      <c r="BH275" s="676"/>
      <c r="BI275" s="676"/>
      <c r="BJ275" s="676"/>
      <c r="BK275" s="676"/>
      <c r="BL275" s="676"/>
      <c r="BM275" s="676"/>
      <c r="BN275" s="676"/>
      <c r="BO275" s="676"/>
      <c r="BP275" s="676"/>
      <c r="BQ275" s="676"/>
      <c r="BR275" s="676"/>
      <c r="BS275" s="676"/>
      <c r="BT275" s="676"/>
      <c r="BU275" s="676"/>
      <c r="BV275" s="676"/>
      <c r="BW275" s="676"/>
      <c r="BX275" s="676"/>
      <c r="BY275" s="676"/>
      <c r="BZ275" s="677"/>
    </row>
    <row r="276" spans="2:87" ht="19.5" thickBot="1">
      <c r="B276" s="608"/>
      <c r="C276" s="704" t="s">
        <v>447</v>
      </c>
      <c r="D276" s="704"/>
      <c r="E276" s="704"/>
      <c r="F276" s="704"/>
      <c r="G276" s="704"/>
      <c r="H276" s="704"/>
      <c r="I276" s="704"/>
      <c r="J276" s="704"/>
      <c r="K276" s="704"/>
      <c r="L276" s="704"/>
      <c r="M276" s="704"/>
      <c r="N276" s="704"/>
      <c r="O276" s="704"/>
      <c r="P276" s="704"/>
      <c r="Q276" s="704"/>
      <c r="R276" s="704"/>
      <c r="S276" s="706"/>
      <c r="T276" s="706"/>
      <c r="U276" s="706"/>
      <c r="V276" s="706"/>
      <c r="W276" s="706"/>
      <c r="X276" s="706"/>
      <c r="Y276" s="706"/>
      <c r="Z276" s="706"/>
      <c r="AA276" s="706"/>
      <c r="AB276" s="706"/>
      <c r="AC276" s="706"/>
      <c r="AD276" s="706"/>
      <c r="AE276" s="706"/>
      <c r="AF276" s="706"/>
      <c r="AG276" s="706"/>
      <c r="AH276" s="706"/>
      <c r="AI276" s="706"/>
      <c r="AJ276" s="706"/>
      <c r="AK276" s="706"/>
      <c r="AL276" s="706"/>
      <c r="AM276" s="706"/>
      <c r="AN276" s="706"/>
      <c r="AO276" s="706"/>
      <c r="AP276" s="706"/>
      <c r="AQ276" s="706"/>
      <c r="AR276" s="609"/>
      <c r="AS276" s="707"/>
      <c r="AT276" s="707"/>
      <c r="AU276" s="707"/>
      <c r="AV276" s="707"/>
      <c r="AW276" s="707"/>
      <c r="AX276" s="707"/>
      <c r="AY276" s="707"/>
      <c r="AZ276" s="707"/>
      <c r="BA276" s="707"/>
      <c r="BB276" s="707"/>
      <c r="BC276" s="707"/>
      <c r="BD276" s="707"/>
      <c r="BE276" s="707"/>
      <c r="BF276" s="707"/>
      <c r="BG276" s="707"/>
      <c r="BH276" s="707"/>
      <c r="BI276" s="707"/>
      <c r="BJ276" s="707"/>
      <c r="BK276" s="707"/>
      <c r="BL276" s="707"/>
      <c r="BM276" s="707"/>
      <c r="BN276" s="707"/>
      <c r="BO276" s="707"/>
      <c r="BP276" s="707"/>
      <c r="BQ276" s="707"/>
      <c r="BR276" s="707"/>
      <c r="BS276" s="707"/>
      <c r="BT276" s="707"/>
      <c r="BU276" s="707"/>
      <c r="BV276" s="707"/>
      <c r="BW276" s="707"/>
      <c r="BX276" s="707"/>
      <c r="BY276" s="707"/>
      <c r="BZ276" s="708"/>
    </row>
    <row r="277" spans="2:87" ht="17.25" hidden="1" customHeight="1">
      <c r="B277" s="675" t="s">
        <v>264</v>
      </c>
      <c r="C277" s="676"/>
      <c r="D277" s="676"/>
      <c r="E277" s="676"/>
      <c r="F277" s="676"/>
      <c r="G277" s="676"/>
      <c r="H277" s="676"/>
      <c r="I277" s="676"/>
      <c r="J277" s="676"/>
      <c r="K277" s="676"/>
      <c r="L277" s="676"/>
      <c r="M277" s="676"/>
      <c r="N277" s="676"/>
      <c r="O277" s="676"/>
      <c r="P277" s="676"/>
      <c r="Q277" s="676"/>
      <c r="R277" s="676"/>
      <c r="S277" s="676"/>
      <c r="T277" s="676"/>
      <c r="U277" s="676"/>
      <c r="V277" s="676"/>
      <c r="W277" s="676"/>
      <c r="X277" s="676"/>
      <c r="Y277" s="676"/>
      <c r="Z277" s="676"/>
      <c r="AA277" s="676"/>
      <c r="AB277" s="676"/>
      <c r="AC277" s="676"/>
      <c r="AD277" s="676"/>
      <c r="AE277" s="676"/>
      <c r="AF277" s="676"/>
      <c r="AG277" s="676"/>
      <c r="AH277" s="676"/>
      <c r="AI277" s="676"/>
      <c r="AJ277" s="676"/>
      <c r="AK277" s="676"/>
      <c r="AL277" s="676"/>
      <c r="AM277" s="676"/>
      <c r="AN277" s="676"/>
      <c r="AO277" s="676"/>
      <c r="AP277" s="676"/>
      <c r="AQ277" s="676"/>
      <c r="AR277" s="676"/>
      <c r="AS277" s="676"/>
      <c r="AT277" s="676"/>
      <c r="AU277" s="676"/>
      <c r="AV277" s="676"/>
      <c r="AW277" s="676"/>
      <c r="AX277" s="676"/>
      <c r="AY277" s="676"/>
      <c r="AZ277" s="676"/>
      <c r="BA277" s="676"/>
      <c r="BB277" s="676"/>
      <c r="BC277" s="676"/>
      <c r="BD277" s="676"/>
      <c r="BE277" s="676"/>
      <c r="BF277" s="676"/>
      <c r="BG277" s="676"/>
      <c r="BH277" s="676"/>
      <c r="BI277" s="676"/>
      <c r="BJ277" s="676"/>
      <c r="BK277" s="676"/>
      <c r="BL277" s="676"/>
      <c r="BM277" s="676"/>
      <c r="BN277" s="676"/>
      <c r="BO277" s="676"/>
      <c r="BP277" s="676"/>
      <c r="BQ277" s="676"/>
      <c r="BR277" s="676"/>
      <c r="BS277" s="676"/>
      <c r="BT277" s="676"/>
      <c r="BU277" s="676"/>
      <c r="BV277" s="676"/>
      <c r="BW277" s="676"/>
      <c r="BX277" s="676"/>
      <c r="BY277" s="676"/>
      <c r="BZ277" s="677"/>
    </row>
    <row r="278" spans="2:87" ht="17.25" hidden="1" customHeight="1">
      <c r="B278" s="678"/>
      <c r="C278" s="679"/>
      <c r="D278" s="679"/>
      <c r="E278" s="679"/>
      <c r="F278" s="679"/>
      <c r="G278" s="679"/>
      <c r="H278" s="679"/>
      <c r="I278" s="679"/>
      <c r="J278" s="679"/>
      <c r="K278" s="679"/>
      <c r="L278" s="679"/>
      <c r="M278" s="679"/>
      <c r="N278" s="679"/>
      <c r="O278" s="679"/>
      <c r="P278" s="679"/>
      <c r="Q278" s="679"/>
      <c r="R278" s="679"/>
      <c r="S278" s="679"/>
      <c r="T278" s="679"/>
      <c r="U278" s="679"/>
      <c r="V278" s="679"/>
      <c r="W278" s="679"/>
      <c r="X278" s="679"/>
      <c r="Y278" s="679"/>
      <c r="Z278" s="679"/>
      <c r="AA278" s="679"/>
      <c r="AB278" s="679"/>
      <c r="AC278" s="679"/>
      <c r="AD278" s="679"/>
      <c r="AE278" s="679"/>
      <c r="AF278" s="679"/>
      <c r="AG278" s="679"/>
      <c r="AH278" s="679"/>
      <c r="AI278" s="679"/>
      <c r="AJ278" s="679"/>
      <c r="AK278" s="679"/>
      <c r="AL278" s="679"/>
      <c r="AM278" s="679"/>
      <c r="AN278" s="679"/>
      <c r="AO278" s="679"/>
      <c r="AP278" s="679"/>
      <c r="AQ278" s="679"/>
      <c r="AR278" s="679"/>
      <c r="AS278" s="679"/>
      <c r="AT278" s="679"/>
      <c r="AU278" s="679"/>
      <c r="AV278" s="679"/>
      <c r="AW278" s="679"/>
      <c r="AX278" s="679"/>
      <c r="AY278" s="679"/>
      <c r="AZ278" s="679"/>
      <c r="BA278" s="679"/>
      <c r="BB278" s="679"/>
      <c r="BC278" s="679"/>
      <c r="BD278" s="679"/>
      <c r="BE278" s="679"/>
      <c r="BF278" s="679"/>
      <c r="BG278" s="679"/>
      <c r="BH278" s="679"/>
      <c r="BI278" s="679"/>
      <c r="BJ278" s="679"/>
      <c r="BK278" s="679"/>
      <c r="BL278" s="679"/>
      <c r="BM278" s="679"/>
      <c r="BN278" s="679"/>
      <c r="BO278" s="679"/>
      <c r="BP278" s="679"/>
      <c r="BQ278" s="679"/>
      <c r="BR278" s="679"/>
      <c r="BS278" s="679"/>
      <c r="BT278" s="679"/>
      <c r="BU278" s="679"/>
      <c r="BV278" s="679"/>
      <c r="BW278" s="679"/>
      <c r="BX278" s="679"/>
      <c r="BY278" s="679"/>
      <c r="BZ278" s="680"/>
    </row>
    <row r="279" spans="2:87" ht="17.25" hidden="1" customHeight="1">
      <c r="B279" s="678"/>
      <c r="C279" s="679"/>
      <c r="D279" s="679"/>
      <c r="E279" s="679"/>
      <c r="F279" s="679"/>
      <c r="G279" s="679"/>
      <c r="H279" s="679"/>
      <c r="I279" s="679"/>
      <c r="J279" s="679"/>
      <c r="K279" s="679"/>
      <c r="L279" s="679"/>
      <c r="M279" s="679"/>
      <c r="N279" s="679"/>
      <c r="O279" s="679"/>
      <c r="P279" s="679"/>
      <c r="Q279" s="679"/>
      <c r="R279" s="679"/>
      <c r="S279" s="679"/>
      <c r="T279" s="679"/>
      <c r="U279" s="679"/>
      <c r="V279" s="679"/>
      <c r="W279" s="679"/>
      <c r="X279" s="679"/>
      <c r="Y279" s="679"/>
      <c r="Z279" s="679"/>
      <c r="AA279" s="679"/>
      <c r="AB279" s="679"/>
      <c r="AC279" s="679"/>
      <c r="AD279" s="679"/>
      <c r="AE279" s="679"/>
      <c r="AF279" s="679"/>
      <c r="AG279" s="679"/>
      <c r="AH279" s="679"/>
      <c r="AI279" s="679"/>
      <c r="AJ279" s="679"/>
      <c r="AK279" s="679"/>
      <c r="AL279" s="679"/>
      <c r="AM279" s="679"/>
      <c r="AN279" s="679"/>
      <c r="AO279" s="679"/>
      <c r="AP279" s="679"/>
      <c r="AQ279" s="679"/>
      <c r="AR279" s="679"/>
      <c r="AS279" s="679"/>
      <c r="AT279" s="679"/>
      <c r="AU279" s="679"/>
      <c r="AV279" s="679"/>
      <c r="AW279" s="679"/>
      <c r="AX279" s="679"/>
      <c r="AY279" s="679"/>
      <c r="AZ279" s="679"/>
      <c r="BA279" s="679"/>
      <c r="BB279" s="679"/>
      <c r="BC279" s="679"/>
      <c r="BD279" s="679"/>
      <c r="BE279" s="679"/>
      <c r="BF279" s="679"/>
      <c r="BG279" s="679"/>
      <c r="BH279" s="679"/>
      <c r="BI279" s="679"/>
      <c r="BJ279" s="679"/>
      <c r="BK279" s="679"/>
      <c r="BL279" s="679"/>
      <c r="BM279" s="679"/>
      <c r="BN279" s="679"/>
      <c r="BO279" s="679"/>
      <c r="BP279" s="679"/>
      <c r="BQ279" s="679"/>
      <c r="BR279" s="679"/>
      <c r="BS279" s="679"/>
      <c r="BT279" s="679"/>
      <c r="BU279" s="679"/>
      <c r="BV279" s="679"/>
      <c r="BW279" s="679"/>
      <c r="BX279" s="679"/>
      <c r="BY279" s="679"/>
      <c r="BZ279" s="680"/>
    </row>
    <row r="280" spans="2:87" ht="17.25" hidden="1" customHeight="1">
      <c r="B280" s="678"/>
      <c r="C280" s="679"/>
      <c r="D280" s="679"/>
      <c r="E280" s="679"/>
      <c r="F280" s="679"/>
      <c r="G280" s="679"/>
      <c r="H280" s="679"/>
      <c r="I280" s="679"/>
      <c r="J280" s="679"/>
      <c r="K280" s="679"/>
      <c r="L280" s="679"/>
      <c r="M280" s="679"/>
      <c r="N280" s="679"/>
      <c r="O280" s="679"/>
      <c r="P280" s="679"/>
      <c r="Q280" s="679"/>
      <c r="R280" s="679"/>
      <c r="S280" s="679"/>
      <c r="T280" s="679"/>
      <c r="U280" s="679"/>
      <c r="V280" s="679"/>
      <c r="W280" s="679"/>
      <c r="X280" s="679"/>
      <c r="Y280" s="679"/>
      <c r="Z280" s="679"/>
      <c r="AA280" s="679"/>
      <c r="AB280" s="679"/>
      <c r="AC280" s="679"/>
      <c r="AD280" s="679"/>
      <c r="AE280" s="679"/>
      <c r="AF280" s="679"/>
      <c r="AG280" s="679"/>
      <c r="AH280" s="679"/>
      <c r="AI280" s="679"/>
      <c r="AJ280" s="679"/>
      <c r="AK280" s="679"/>
      <c r="AL280" s="679"/>
      <c r="AM280" s="679"/>
      <c r="AN280" s="679"/>
      <c r="AO280" s="679"/>
      <c r="AP280" s="679"/>
      <c r="AQ280" s="679"/>
      <c r="AR280" s="679"/>
      <c r="AS280" s="679"/>
      <c r="AT280" s="679"/>
      <c r="AU280" s="679"/>
      <c r="AV280" s="679"/>
      <c r="AW280" s="679"/>
      <c r="AX280" s="679"/>
      <c r="AY280" s="679"/>
      <c r="AZ280" s="679"/>
      <c r="BA280" s="679"/>
      <c r="BB280" s="679"/>
      <c r="BC280" s="679"/>
      <c r="BD280" s="679"/>
      <c r="BE280" s="679"/>
      <c r="BF280" s="679"/>
      <c r="BG280" s="679"/>
      <c r="BH280" s="679"/>
      <c r="BI280" s="679"/>
      <c r="BJ280" s="679"/>
      <c r="BK280" s="679"/>
      <c r="BL280" s="679"/>
      <c r="BM280" s="679"/>
      <c r="BN280" s="679"/>
      <c r="BO280" s="679"/>
      <c r="BP280" s="679"/>
      <c r="BQ280" s="679"/>
      <c r="BR280" s="679"/>
      <c r="BS280" s="679"/>
      <c r="BT280" s="679"/>
      <c r="BU280" s="679"/>
      <c r="BV280" s="679"/>
      <c r="BW280" s="679"/>
      <c r="BX280" s="679"/>
      <c r="BY280" s="679"/>
      <c r="BZ280" s="680"/>
    </row>
    <row r="281" spans="2:87" ht="17.25" hidden="1" customHeight="1">
      <c r="B281" s="681"/>
      <c r="C281" s="682"/>
      <c r="D281" s="682"/>
      <c r="E281" s="682"/>
      <c r="F281" s="682"/>
      <c r="G281" s="682"/>
      <c r="H281" s="682"/>
      <c r="I281" s="682"/>
      <c r="J281" s="682"/>
      <c r="K281" s="682"/>
      <c r="L281" s="682"/>
      <c r="M281" s="682"/>
      <c r="N281" s="682"/>
      <c r="O281" s="682"/>
      <c r="P281" s="682"/>
      <c r="Q281" s="682"/>
      <c r="R281" s="682"/>
      <c r="S281" s="682"/>
      <c r="T281" s="682"/>
      <c r="U281" s="682"/>
      <c r="V281" s="682"/>
      <c r="W281" s="682"/>
      <c r="X281" s="682"/>
      <c r="Y281" s="682"/>
      <c r="Z281" s="682"/>
      <c r="AA281" s="682"/>
      <c r="AB281" s="682"/>
      <c r="AC281" s="682"/>
      <c r="AD281" s="682"/>
      <c r="AE281" s="682"/>
      <c r="AF281" s="682"/>
      <c r="AG281" s="682"/>
      <c r="AH281" s="682"/>
      <c r="AI281" s="682"/>
      <c r="AJ281" s="682"/>
      <c r="AK281" s="682"/>
      <c r="AL281" s="682"/>
      <c r="AM281" s="682"/>
      <c r="AN281" s="682"/>
      <c r="AO281" s="682"/>
      <c r="AP281" s="682"/>
      <c r="AQ281" s="682"/>
      <c r="AR281" s="682"/>
      <c r="AS281" s="682"/>
      <c r="AT281" s="682"/>
      <c r="AU281" s="682"/>
      <c r="AV281" s="682"/>
      <c r="AW281" s="682"/>
      <c r="AX281" s="682"/>
      <c r="AY281" s="682"/>
      <c r="AZ281" s="682"/>
      <c r="BA281" s="682"/>
      <c r="BB281" s="682"/>
      <c r="BC281" s="682"/>
      <c r="BD281" s="682"/>
      <c r="BE281" s="682"/>
      <c r="BF281" s="682"/>
      <c r="BG281" s="682"/>
      <c r="BH281" s="682"/>
      <c r="BI281" s="682"/>
      <c r="BJ281" s="682"/>
      <c r="BK281" s="682"/>
      <c r="BL281" s="682"/>
      <c r="BM281" s="682"/>
      <c r="BN281" s="682"/>
      <c r="BO281" s="682"/>
      <c r="BP281" s="682"/>
      <c r="BQ281" s="682"/>
      <c r="BR281" s="682"/>
      <c r="BS281" s="682"/>
      <c r="BT281" s="682"/>
      <c r="BU281" s="682"/>
      <c r="BV281" s="682"/>
      <c r="BW281" s="682"/>
      <c r="BX281" s="682"/>
      <c r="BY281" s="682"/>
      <c r="BZ281" s="683"/>
    </row>
    <row r="282" spans="2:87" ht="19.5" hidden="1" thickBot="1">
      <c r="B282" s="669" t="str">
        <f>IF(AND($I$1="【完了実績報告用】",$Z$51="２年目"),"完了年月日","完了予定年月日")</f>
        <v>完了予定年月日</v>
      </c>
      <c r="C282" s="670"/>
      <c r="D282" s="670"/>
      <c r="E282" s="670"/>
      <c r="F282" s="670"/>
      <c r="G282" s="670"/>
      <c r="H282" s="670"/>
      <c r="I282" s="670"/>
      <c r="J282" s="670"/>
      <c r="K282" s="670"/>
      <c r="L282" s="670"/>
      <c r="M282" s="670"/>
      <c r="N282" s="670"/>
      <c r="O282" s="670"/>
      <c r="P282" s="670"/>
      <c r="Q282" s="670"/>
      <c r="R282" s="671"/>
      <c r="S282" s="672"/>
      <c r="T282" s="672"/>
      <c r="U282" s="672"/>
      <c r="V282" s="672"/>
      <c r="W282" s="672"/>
      <c r="X282" s="672"/>
      <c r="Y282" s="672"/>
      <c r="Z282" s="672"/>
      <c r="AA282" s="672"/>
      <c r="AB282" s="672"/>
      <c r="AC282" s="672"/>
      <c r="AD282" s="672"/>
      <c r="AE282" s="672"/>
      <c r="AF282" s="672"/>
      <c r="AG282" s="673"/>
      <c r="AH282" s="673"/>
      <c r="AI282" s="673"/>
      <c r="AJ282" s="673"/>
      <c r="AK282" s="673"/>
      <c r="AL282" s="673"/>
      <c r="AM282" s="673"/>
      <c r="AN282" s="673"/>
      <c r="AO282" s="673"/>
      <c r="AP282" s="673"/>
      <c r="AQ282" s="673"/>
      <c r="AR282" s="673"/>
      <c r="AS282" s="673"/>
      <c r="AT282" s="673"/>
      <c r="AU282" s="673"/>
      <c r="AV282" s="673"/>
      <c r="AW282" s="673"/>
      <c r="AX282" s="673"/>
      <c r="AY282" s="673"/>
      <c r="AZ282" s="673"/>
      <c r="BA282" s="673"/>
      <c r="BB282" s="673"/>
      <c r="BC282" s="673"/>
      <c r="BD282" s="673"/>
      <c r="BE282" s="673"/>
      <c r="BF282" s="673"/>
      <c r="BG282" s="673"/>
      <c r="BH282" s="673"/>
      <c r="BI282" s="673"/>
      <c r="BJ282" s="673"/>
      <c r="BK282" s="673"/>
      <c r="BL282" s="673"/>
      <c r="BM282" s="673"/>
      <c r="BN282" s="673"/>
      <c r="BO282" s="673"/>
      <c r="BP282" s="673"/>
      <c r="BQ282" s="673"/>
      <c r="BR282" s="673"/>
      <c r="BS282" s="673"/>
      <c r="BT282" s="673"/>
      <c r="BU282" s="673"/>
      <c r="BV282" s="673"/>
      <c r="BW282" s="673"/>
      <c r="BX282" s="673"/>
      <c r="BY282" s="673"/>
      <c r="BZ282" s="674"/>
    </row>
    <row r="283" spans="2:87" ht="17.25" hidden="1" customHeight="1">
      <c r="B283" s="14"/>
      <c r="C283" s="77" t="s">
        <v>265</v>
      </c>
      <c r="D283" s="77"/>
      <c r="E283" s="77"/>
      <c r="F283" s="77"/>
      <c r="G283" s="77"/>
      <c r="H283" s="77"/>
      <c r="I283" s="77"/>
      <c r="J283" s="77"/>
      <c r="K283" s="77"/>
      <c r="L283" s="77"/>
      <c r="M283" s="77"/>
      <c r="N283" s="77"/>
      <c r="O283" s="77"/>
      <c r="P283" s="77"/>
      <c r="Q283" s="77"/>
      <c r="R283" s="77"/>
      <c r="S283" s="77"/>
      <c r="T283" s="77"/>
      <c r="U283" s="77"/>
      <c r="V283" s="77"/>
      <c r="W283" s="77"/>
      <c r="X283" s="77"/>
      <c r="Y283" s="77"/>
      <c r="Z283" s="77"/>
      <c r="AA283" s="77"/>
      <c r="AB283" s="77"/>
      <c r="AC283" s="77"/>
      <c r="AD283" s="77"/>
      <c r="AE283" s="77"/>
      <c r="AF283" s="77"/>
      <c r="AG283" s="77"/>
      <c r="AH283" s="77"/>
      <c r="AI283" s="77"/>
      <c r="AJ283" s="77"/>
      <c r="AK283" s="77"/>
      <c r="AL283" s="77"/>
      <c r="AM283" s="77"/>
      <c r="AN283" s="77"/>
      <c r="AO283" s="77"/>
      <c r="AP283" s="77"/>
      <c r="AQ283" s="77"/>
      <c r="AR283" s="77"/>
      <c r="AS283" s="77"/>
      <c r="AT283" s="77"/>
      <c r="AU283" s="77"/>
      <c r="AV283" s="77"/>
      <c r="AW283" s="77"/>
      <c r="AX283" s="77"/>
      <c r="AY283" s="77"/>
      <c r="AZ283" s="77"/>
      <c r="BA283" s="77"/>
      <c r="BB283" s="77"/>
      <c r="BC283" s="77"/>
      <c r="BD283" s="77"/>
      <c r="BE283" s="77"/>
      <c r="BF283" s="77"/>
      <c r="BG283" s="77"/>
      <c r="BH283" s="77"/>
      <c r="BI283" s="77"/>
      <c r="BJ283" s="77"/>
      <c r="BK283" s="77"/>
      <c r="BL283" s="14"/>
      <c r="BM283" s="14"/>
      <c r="BN283" s="14"/>
      <c r="BO283" s="14"/>
      <c r="BP283" s="14"/>
      <c r="BQ283" s="14"/>
      <c r="BR283" s="14"/>
      <c r="BS283" s="14"/>
      <c r="BT283" s="14"/>
      <c r="BU283" s="14"/>
      <c r="BV283" s="14"/>
      <c r="BW283" s="14"/>
      <c r="BX283" s="14"/>
      <c r="BY283" s="14"/>
      <c r="BZ283" s="14"/>
      <c r="CB283" s="11"/>
      <c r="CC283" s="11"/>
      <c r="CD283" s="11"/>
      <c r="CE283" s="11"/>
      <c r="CF283" s="11"/>
      <c r="CG283" s="11"/>
      <c r="CH283" s="11"/>
      <c r="CI283" s="11"/>
    </row>
    <row r="284" spans="2:87" ht="17.25" hidden="1" customHeight="1">
      <c r="B284" s="14"/>
      <c r="C284" s="77"/>
      <c r="D284" s="77"/>
      <c r="E284" s="77"/>
      <c r="F284" s="77"/>
      <c r="G284" s="77"/>
      <c r="H284" s="77"/>
      <c r="I284" s="77"/>
      <c r="J284" s="77"/>
      <c r="K284" s="77"/>
      <c r="L284" s="77"/>
      <c r="M284" s="77"/>
      <c r="N284" s="77"/>
      <c r="O284" s="77"/>
      <c r="P284" s="77"/>
      <c r="Q284" s="77"/>
      <c r="R284" s="77"/>
      <c r="S284" s="77"/>
      <c r="T284" s="77"/>
      <c r="U284" s="77"/>
      <c r="V284" s="77"/>
      <c r="W284" s="77"/>
      <c r="X284" s="77"/>
      <c r="Y284" s="77"/>
      <c r="Z284" s="77"/>
      <c r="AA284" s="77"/>
      <c r="AB284" s="77"/>
      <c r="AC284" s="77"/>
      <c r="AD284" s="77"/>
      <c r="AE284" s="77"/>
      <c r="AF284" s="77"/>
      <c r="AG284" s="77"/>
      <c r="AH284" s="77"/>
      <c r="AI284" s="77"/>
      <c r="AJ284" s="77"/>
      <c r="AK284" s="77"/>
      <c r="AL284" s="77"/>
      <c r="AM284" s="77"/>
      <c r="AN284" s="77"/>
      <c r="AO284" s="77"/>
      <c r="AP284" s="77"/>
      <c r="AQ284" s="77"/>
      <c r="AR284" s="77"/>
      <c r="AS284" s="77"/>
      <c r="AT284" s="77"/>
      <c r="AU284" s="77"/>
      <c r="AV284" s="77"/>
      <c r="AW284" s="77"/>
      <c r="AX284" s="77"/>
      <c r="AY284" s="77"/>
      <c r="AZ284" s="77"/>
      <c r="BA284" s="77"/>
      <c r="BB284" s="77"/>
      <c r="BC284" s="77"/>
      <c r="BD284" s="77"/>
      <c r="BE284" s="77"/>
      <c r="BF284" s="77"/>
      <c r="BG284" s="77"/>
      <c r="BH284" s="77"/>
      <c r="BI284" s="77"/>
      <c r="BJ284" s="77"/>
      <c r="BK284" s="77"/>
      <c r="BL284" s="14"/>
      <c r="BM284" s="14"/>
      <c r="BN284" s="14"/>
      <c r="BO284" s="14"/>
      <c r="BP284" s="14"/>
      <c r="BQ284" s="14"/>
      <c r="BR284" s="14"/>
      <c r="BS284" s="14"/>
      <c r="BT284" s="14"/>
      <c r="BU284" s="14"/>
      <c r="BV284" s="14"/>
      <c r="BW284" s="14"/>
      <c r="BX284" s="14"/>
      <c r="BY284" s="14"/>
      <c r="BZ284" s="14"/>
    </row>
    <row r="285" spans="2:87" ht="17.25" customHeight="1">
      <c r="B285" s="77" t="s">
        <v>265</v>
      </c>
    </row>
    <row r="286" spans="2:87" ht="8.25" customHeight="1"/>
    <row r="287" spans="2:87" ht="17.25" customHeight="1"/>
    <row r="288" spans="2:87" ht="17.25" customHeight="1"/>
  </sheetData>
  <sheetProtection algorithmName="SHA-512" hashValue="/+Vk+g/s0jZbQGQRXv5jorXxoLqa2v+avqndcdN9/jBqBq1QQZunLxEVjHDKAJcIBcxOk8PLp7WnhdQu4hc4Mw==" saltValue="b6+CKptKJ1BCDqDYVaSPSQ==" spinCount="100000" sheet="1" scenarios="1" formatCells="0" formatRows="0"/>
  <mergeCells count="483">
    <mergeCell ref="I1:X1"/>
    <mergeCell ref="Y1:AH1"/>
    <mergeCell ref="BD1:BL1"/>
    <mergeCell ref="BM1:BZ1"/>
    <mergeCell ref="B2:BZ2"/>
    <mergeCell ref="B3:K4"/>
    <mergeCell ref="L3:BZ4"/>
    <mergeCell ref="AK101:BL101"/>
    <mergeCell ref="BM101:BY101"/>
    <mergeCell ref="L6:U6"/>
    <mergeCell ref="V6:AP6"/>
    <mergeCell ref="AQ6:BD6"/>
    <mergeCell ref="BE6:BZ6"/>
    <mergeCell ref="B7:K16"/>
    <mergeCell ref="L7:BZ7"/>
    <mergeCell ref="L8:Y8"/>
    <mergeCell ref="Z8:BD8"/>
    <mergeCell ref="BE8:BZ8"/>
    <mergeCell ref="B5:K6"/>
    <mergeCell ref="Z11:AN11"/>
    <mergeCell ref="AO11:BD11"/>
    <mergeCell ref="L12:BZ12"/>
    <mergeCell ref="L13:Y13"/>
    <mergeCell ref="Z13:BD13"/>
    <mergeCell ref="CL3:CS3"/>
    <mergeCell ref="CL4:CM4"/>
    <mergeCell ref="CN4:CO4"/>
    <mergeCell ref="CP4:CQ4"/>
    <mergeCell ref="L5:U5"/>
    <mergeCell ref="V5:BZ5"/>
    <mergeCell ref="CL5:CM5"/>
    <mergeCell ref="CM6:CN6"/>
    <mergeCell ref="CM7:CN7"/>
    <mergeCell ref="BE13:BZ13"/>
    <mergeCell ref="L9:Y9"/>
    <mergeCell ref="Z9:BD9"/>
    <mergeCell ref="BE9:BF9"/>
    <mergeCell ref="BG9:BN9"/>
    <mergeCell ref="BO9:BZ9"/>
    <mergeCell ref="L10:Y10"/>
    <mergeCell ref="Z10:AN10"/>
    <mergeCell ref="AO10:BD10"/>
    <mergeCell ref="BE10:BZ11"/>
    <mergeCell ref="L11:Y11"/>
    <mergeCell ref="L14:Y14"/>
    <mergeCell ref="Z14:BD14"/>
    <mergeCell ref="BE14:BZ16"/>
    <mergeCell ref="L15:Y15"/>
    <mergeCell ref="Z15:AN15"/>
    <mergeCell ref="AO15:BD15"/>
    <mergeCell ref="L16:Y16"/>
    <mergeCell ref="Z16:AN16"/>
    <mergeCell ref="AO16:BD16"/>
    <mergeCell ref="L20:AD20"/>
    <mergeCell ref="AE20:BZ20"/>
    <mergeCell ref="N18:T19"/>
    <mergeCell ref="U18:AD18"/>
    <mergeCell ref="AE18:AR18"/>
    <mergeCell ref="AS18:BB18"/>
    <mergeCell ref="BC18:BZ18"/>
    <mergeCell ref="U19:AD19"/>
    <mergeCell ref="AE19:AR19"/>
    <mergeCell ref="AS19:BB19"/>
    <mergeCell ref="BC19:BZ19"/>
    <mergeCell ref="BC22:BZ22"/>
    <mergeCell ref="L23:AD23"/>
    <mergeCell ref="AE23:BZ23"/>
    <mergeCell ref="N21:T22"/>
    <mergeCell ref="U21:AD21"/>
    <mergeCell ref="AE21:AR21"/>
    <mergeCell ref="AS21:BB21"/>
    <mergeCell ref="BC21:BZ21"/>
    <mergeCell ref="U22:AD22"/>
    <mergeCell ref="AE22:AR22"/>
    <mergeCell ref="AS22:BB22"/>
    <mergeCell ref="AS27:BB27"/>
    <mergeCell ref="BC27:BZ27"/>
    <mergeCell ref="U28:AD28"/>
    <mergeCell ref="AE25:AR25"/>
    <mergeCell ref="AS25:BB25"/>
    <mergeCell ref="BC25:BZ25"/>
    <mergeCell ref="L26:AD26"/>
    <mergeCell ref="AE26:BZ26"/>
    <mergeCell ref="N24:T25"/>
    <mergeCell ref="U24:AD24"/>
    <mergeCell ref="AE24:AR24"/>
    <mergeCell ref="AS24:BB24"/>
    <mergeCell ref="BC24:BZ24"/>
    <mergeCell ref="U25:AD25"/>
    <mergeCell ref="R36:AE36"/>
    <mergeCell ref="E34:Q34"/>
    <mergeCell ref="R34:AE34"/>
    <mergeCell ref="AF34:AR34"/>
    <mergeCell ref="AS34:BF34"/>
    <mergeCell ref="AF32:AR32"/>
    <mergeCell ref="AS32:BF32"/>
    <mergeCell ref="B33:K33"/>
    <mergeCell ref="AE28:AR28"/>
    <mergeCell ref="AS28:BB28"/>
    <mergeCell ref="BC28:BZ28"/>
    <mergeCell ref="B29:BZ29"/>
    <mergeCell ref="B30:K30"/>
    <mergeCell ref="E31:Q31"/>
    <mergeCell ref="R31:AE31"/>
    <mergeCell ref="AF31:AR31"/>
    <mergeCell ref="AS31:BF31"/>
    <mergeCell ref="BG31:BV31"/>
    <mergeCell ref="B17:K28"/>
    <mergeCell ref="L17:AD17"/>
    <mergeCell ref="AE17:BZ17"/>
    <mergeCell ref="N27:T28"/>
    <mergeCell ref="U27:AD27"/>
    <mergeCell ref="AE27:AR27"/>
    <mergeCell ref="BG34:BV34"/>
    <mergeCell ref="BW34:BY34"/>
    <mergeCell ref="BW31:BY31"/>
    <mergeCell ref="E32:Q32"/>
    <mergeCell ref="R32:AE32"/>
    <mergeCell ref="E42:Q42"/>
    <mergeCell ref="R42:AE42"/>
    <mergeCell ref="AF42:AR42"/>
    <mergeCell ref="AS42:BF42"/>
    <mergeCell ref="BG42:BN42"/>
    <mergeCell ref="BO42:BY42"/>
    <mergeCell ref="B39:BZ39"/>
    <mergeCell ref="B40:K40"/>
    <mergeCell ref="E41:Q41"/>
    <mergeCell ref="R41:AE41"/>
    <mergeCell ref="AF41:AR41"/>
    <mergeCell ref="AS41:BF41"/>
    <mergeCell ref="BG41:BV41"/>
    <mergeCell ref="BW41:BY41"/>
    <mergeCell ref="E35:Q35"/>
    <mergeCell ref="R35:AE35"/>
    <mergeCell ref="AF35:AR35"/>
    <mergeCell ref="AS35:BF35"/>
    <mergeCell ref="E36:Q36"/>
    <mergeCell ref="BW44:BY44"/>
    <mergeCell ref="E45:Q45"/>
    <mergeCell ref="R45:AE45"/>
    <mergeCell ref="AF45:AR45"/>
    <mergeCell ref="AS45:BF45"/>
    <mergeCell ref="BG45:BN45"/>
    <mergeCell ref="BO45:BY45"/>
    <mergeCell ref="B43:K43"/>
    <mergeCell ref="E44:Q44"/>
    <mergeCell ref="R44:AE44"/>
    <mergeCell ref="AF44:AR44"/>
    <mergeCell ref="AS44:BF44"/>
    <mergeCell ref="BG44:BV44"/>
    <mergeCell ref="B53:U53"/>
    <mergeCell ref="V53:AF53"/>
    <mergeCell ref="AG53:AQ53"/>
    <mergeCell ref="AR53:BB54"/>
    <mergeCell ref="BC53:BZ54"/>
    <mergeCell ref="B54:U54"/>
    <mergeCell ref="V54:AF54"/>
    <mergeCell ref="AG54:AQ54"/>
    <mergeCell ref="E46:Q46"/>
    <mergeCell ref="R46:AE46"/>
    <mergeCell ref="B49:BZ49"/>
    <mergeCell ref="C51:Y51"/>
    <mergeCell ref="Z51:AN51"/>
    <mergeCell ref="BO51:BZ52"/>
    <mergeCell ref="B55:U55"/>
    <mergeCell ref="V55:AF55"/>
    <mergeCell ref="AG55:AQ55"/>
    <mergeCell ref="AR55:BB55"/>
    <mergeCell ref="BC55:BZ55"/>
    <mergeCell ref="B56:U56"/>
    <mergeCell ref="V56:AF56"/>
    <mergeCell ref="AG56:AQ56"/>
    <mergeCell ref="AR56:BB56"/>
    <mergeCell ref="BC56:BZ56"/>
    <mergeCell ref="B57:U57"/>
    <mergeCell ref="V57:AF57"/>
    <mergeCell ref="AG57:AQ57"/>
    <mergeCell ref="AR57:BB57"/>
    <mergeCell ref="BC57:BZ57"/>
    <mergeCell ref="B58:U58"/>
    <mergeCell ref="V58:AF58"/>
    <mergeCell ref="AG58:AM58"/>
    <mergeCell ref="AN58:BG58"/>
    <mergeCell ref="BH58:BR58"/>
    <mergeCell ref="BS58:BZ58"/>
    <mergeCell ref="B60:BZ60"/>
    <mergeCell ref="B61:J65"/>
    <mergeCell ref="K61:U61"/>
    <mergeCell ref="V61:BZ61"/>
    <mergeCell ref="K62:U62"/>
    <mergeCell ref="V62:BG62"/>
    <mergeCell ref="BH62:BO62"/>
    <mergeCell ref="BP62:BZ62"/>
    <mergeCell ref="K63:U63"/>
    <mergeCell ref="B66:U66"/>
    <mergeCell ref="V66:AD66"/>
    <mergeCell ref="AE66:AG66"/>
    <mergeCell ref="AH66:AQ66"/>
    <mergeCell ref="AR66:BC66"/>
    <mergeCell ref="BD66:BZ66"/>
    <mergeCell ref="BP63:BW63"/>
    <mergeCell ref="BX63:BZ63"/>
    <mergeCell ref="K64:P65"/>
    <mergeCell ref="Q64:U64"/>
    <mergeCell ref="V64:BZ64"/>
    <mergeCell ref="Q65:U65"/>
    <mergeCell ref="V65:BZ65"/>
    <mergeCell ref="V63:AD63"/>
    <mergeCell ref="AE63:AG63"/>
    <mergeCell ref="AH63:AU63"/>
    <mergeCell ref="AV63:BD63"/>
    <mergeCell ref="BE63:BG63"/>
    <mergeCell ref="BH63:BO63"/>
    <mergeCell ref="BB69:BC69"/>
    <mergeCell ref="BD69:BZ69"/>
    <mergeCell ref="K70:U70"/>
    <mergeCell ref="V70:AD70"/>
    <mergeCell ref="AE70:AG70"/>
    <mergeCell ref="AH70:AQ70"/>
    <mergeCell ref="AR70:AZ70"/>
    <mergeCell ref="K69:U69"/>
    <mergeCell ref="V69:AG69"/>
    <mergeCell ref="AH69:AQ69"/>
    <mergeCell ref="BA70:BC70"/>
    <mergeCell ref="BD70:BM70"/>
    <mergeCell ref="BN70:BV70"/>
    <mergeCell ref="BW70:BZ70"/>
    <mergeCell ref="Q72:U72"/>
    <mergeCell ref="V72:BB72"/>
    <mergeCell ref="BC72:BM72"/>
    <mergeCell ref="BV97:BY97"/>
    <mergeCell ref="C98:AJ98"/>
    <mergeCell ref="AK98:AS98"/>
    <mergeCell ref="AT98:AW98"/>
    <mergeCell ref="BF98:BL98"/>
    <mergeCell ref="BM98:BU98"/>
    <mergeCell ref="BV98:BY98"/>
    <mergeCell ref="BN72:BZ72"/>
    <mergeCell ref="B73:BZ73"/>
    <mergeCell ref="B75:BZ94"/>
    <mergeCell ref="C95:BZ95"/>
    <mergeCell ref="C97:AJ97"/>
    <mergeCell ref="AK97:AS97"/>
    <mergeCell ref="AT97:AW97"/>
    <mergeCell ref="AX97:BE99"/>
    <mergeCell ref="BF97:BL97"/>
    <mergeCell ref="BM97:BU97"/>
    <mergeCell ref="B67:J72"/>
    <mergeCell ref="AR69:AV69"/>
    <mergeCell ref="AW69:AX69"/>
    <mergeCell ref="AY69:BA69"/>
    <mergeCell ref="K67:U67"/>
    <mergeCell ref="V67:BZ67"/>
    <mergeCell ref="K68:U68"/>
    <mergeCell ref="V68:AV68"/>
    <mergeCell ref="AW68:BF68"/>
    <mergeCell ref="BG68:BZ68"/>
    <mergeCell ref="BM99:BU99"/>
    <mergeCell ref="BV99:BY99"/>
    <mergeCell ref="C100:U100"/>
    <mergeCell ref="V100:AJ100"/>
    <mergeCell ref="AK100:AS100"/>
    <mergeCell ref="AT100:AW100"/>
    <mergeCell ref="AX100:BL100"/>
    <mergeCell ref="BM100:BU100"/>
    <mergeCell ref="BV100:BY100"/>
    <mergeCell ref="C99:U99"/>
    <mergeCell ref="V99:Y99"/>
    <mergeCell ref="Z99:AJ99"/>
    <mergeCell ref="AK99:AS99"/>
    <mergeCell ref="AT99:AW99"/>
    <mergeCell ref="BF99:BL99"/>
    <mergeCell ref="K71:P72"/>
    <mergeCell ref="Q71:U71"/>
    <mergeCell ref="V71:BZ71"/>
    <mergeCell ref="E127:AO127"/>
    <mergeCell ref="K130:AN130"/>
    <mergeCell ref="L131:BY133"/>
    <mergeCell ref="E134:AO134"/>
    <mergeCell ref="K137:X137"/>
    <mergeCell ref="Y137:AD137"/>
    <mergeCell ref="AE137:AG137"/>
    <mergeCell ref="C103:BZ103"/>
    <mergeCell ref="B104:BZ109"/>
    <mergeCell ref="H114:BY115"/>
    <mergeCell ref="H118:BY120"/>
    <mergeCell ref="B122:BZ124"/>
    <mergeCell ref="C125:BZ125"/>
    <mergeCell ref="D147:X147"/>
    <mergeCell ref="Y147:AI147"/>
    <mergeCell ref="D148:X148"/>
    <mergeCell ref="Y148:AI148"/>
    <mergeCell ref="AP148:BL148"/>
    <mergeCell ref="BM148:BU148"/>
    <mergeCell ref="L139:BY142"/>
    <mergeCell ref="B143:BZ143"/>
    <mergeCell ref="C144:BZ144"/>
    <mergeCell ref="D145:X145"/>
    <mergeCell ref="Y145:AI145"/>
    <mergeCell ref="D146:X146"/>
    <mergeCell ref="Y146:AI146"/>
    <mergeCell ref="AP146:BL147"/>
    <mergeCell ref="BM146:BU147"/>
    <mergeCell ref="BV146:BY147"/>
    <mergeCell ref="BV148:BY148"/>
    <mergeCell ref="D149:X149"/>
    <mergeCell ref="Y149:AI149"/>
    <mergeCell ref="D150:X150"/>
    <mergeCell ref="Y150:AI150"/>
    <mergeCell ref="D158:T158"/>
    <mergeCell ref="U158:AE158"/>
    <mergeCell ref="AF158:AM158"/>
    <mergeCell ref="AN158:BZ158"/>
    <mergeCell ref="D163:T163"/>
    <mergeCell ref="U163:AF163"/>
    <mergeCell ref="AG163:AM163"/>
    <mergeCell ref="AO163:BI163"/>
    <mergeCell ref="BJ163:BU163"/>
    <mergeCell ref="BV163:BY163"/>
    <mergeCell ref="D159:T159"/>
    <mergeCell ref="U159:AE159"/>
    <mergeCell ref="AF159:AM159"/>
    <mergeCell ref="AN159:BZ159"/>
    <mergeCell ref="D160:T160"/>
    <mergeCell ref="U160:AE160"/>
    <mergeCell ref="AF160:AM160"/>
    <mergeCell ref="D152:BY155"/>
    <mergeCell ref="D165:T165"/>
    <mergeCell ref="U165:AF165"/>
    <mergeCell ref="AG165:AM165"/>
    <mergeCell ref="AO165:BI165"/>
    <mergeCell ref="BJ165:BU165"/>
    <mergeCell ref="BV165:BY165"/>
    <mergeCell ref="D164:T164"/>
    <mergeCell ref="U164:AF164"/>
    <mergeCell ref="AG164:AM164"/>
    <mergeCell ref="AO164:BI164"/>
    <mergeCell ref="BJ164:BU164"/>
    <mergeCell ref="BV164:BY164"/>
    <mergeCell ref="C169:AO169"/>
    <mergeCell ref="AP169:BB169"/>
    <mergeCell ref="BC169:BH169"/>
    <mergeCell ref="C167:AK167"/>
    <mergeCell ref="C168:AO168"/>
    <mergeCell ref="BC168:BH168"/>
    <mergeCell ref="C172:AO172"/>
    <mergeCell ref="AP172:BB172"/>
    <mergeCell ref="BC172:BH172"/>
    <mergeCell ref="C173:AO173"/>
    <mergeCell ref="AP173:BB173"/>
    <mergeCell ref="C175:BB175"/>
    <mergeCell ref="C170:AO170"/>
    <mergeCell ref="AP170:BB170"/>
    <mergeCell ref="BC170:BH170"/>
    <mergeCell ref="C171:AO171"/>
    <mergeCell ref="AP171:BB171"/>
    <mergeCell ref="BC171:BH171"/>
    <mergeCell ref="C179:AO179"/>
    <mergeCell ref="AP179:BB179"/>
    <mergeCell ref="BC179:BH179"/>
    <mergeCell ref="BI179:BZ179"/>
    <mergeCell ref="C180:AO180"/>
    <mergeCell ref="AP180:BB180"/>
    <mergeCell ref="BC180:BH180"/>
    <mergeCell ref="C176:AO176"/>
    <mergeCell ref="AP176:BB176"/>
    <mergeCell ref="C177:AO177"/>
    <mergeCell ref="AP177:BB177"/>
    <mergeCell ref="BC177:BH177"/>
    <mergeCell ref="C178:AO178"/>
    <mergeCell ref="AP178:BB178"/>
    <mergeCell ref="BC178:BZ178"/>
    <mergeCell ref="BI182:BZ183"/>
    <mergeCell ref="C183:AO183"/>
    <mergeCell ref="AP183:BB183"/>
    <mergeCell ref="BC183:BH183"/>
    <mergeCell ref="C184:AO184"/>
    <mergeCell ref="AP184:BB184"/>
    <mergeCell ref="C181:AO181"/>
    <mergeCell ref="AP181:BB181"/>
    <mergeCell ref="BC181:BH181"/>
    <mergeCell ref="C182:AO182"/>
    <mergeCell ref="AP182:BB182"/>
    <mergeCell ref="BC182:BH182"/>
    <mergeCell ref="B187:BZ192"/>
    <mergeCell ref="B193:BZ193"/>
    <mergeCell ref="B186:BZ186"/>
    <mergeCell ref="B194:BZ194"/>
    <mergeCell ref="D196:I196"/>
    <mergeCell ref="J196:AP196"/>
    <mergeCell ref="AQ196:AV196"/>
    <mergeCell ref="AW196:BF196"/>
    <mergeCell ref="BG196:BL196"/>
    <mergeCell ref="BM196:BV196"/>
    <mergeCell ref="BW196:BZ196"/>
    <mergeCell ref="D197:I200"/>
    <mergeCell ref="J197:BZ200"/>
    <mergeCell ref="B202:BZ202"/>
    <mergeCell ref="D204:U204"/>
    <mergeCell ref="V204:AF204"/>
    <mergeCell ref="AG204:AQ204"/>
    <mergeCell ref="AR204:BB204"/>
    <mergeCell ref="BC204:BM204"/>
    <mergeCell ref="BO204:BT204"/>
    <mergeCell ref="BU204:BZ204"/>
    <mergeCell ref="H208:BZ208"/>
    <mergeCell ref="B209:BZ209"/>
    <mergeCell ref="E211:AM211"/>
    <mergeCell ref="AN211:BA211"/>
    <mergeCell ref="E212:AM212"/>
    <mergeCell ref="AN212:BA212"/>
    <mergeCell ref="BO205:BT205"/>
    <mergeCell ref="BU205:BZ205"/>
    <mergeCell ref="D206:L206"/>
    <mergeCell ref="M206:U206"/>
    <mergeCell ref="V206:AF206"/>
    <mergeCell ref="AG206:AQ206"/>
    <mergeCell ref="AR206:BB206"/>
    <mergeCell ref="BC206:BM206"/>
    <mergeCell ref="BO206:BT206"/>
    <mergeCell ref="BU206:BZ206"/>
    <mergeCell ref="D205:L205"/>
    <mergeCell ref="M205:U205"/>
    <mergeCell ref="V205:AF205"/>
    <mergeCell ref="AG205:AQ205"/>
    <mergeCell ref="AR205:BB205"/>
    <mergeCell ref="BC205:BM205"/>
    <mergeCell ref="E216:AM216"/>
    <mergeCell ref="AN216:BA216"/>
    <mergeCell ref="BC217:BY218"/>
    <mergeCell ref="E219:S219"/>
    <mergeCell ref="T219:AC219"/>
    <mergeCell ref="AD219:BX219"/>
    <mergeCell ref="E213:AM213"/>
    <mergeCell ref="AN213:BA213"/>
    <mergeCell ref="E214:AM214"/>
    <mergeCell ref="AN214:BA214"/>
    <mergeCell ref="E215:AM215"/>
    <mergeCell ref="AN215:BA215"/>
    <mergeCell ref="B223:BZ223"/>
    <mergeCell ref="G225:O225"/>
    <mergeCell ref="P225:AI225"/>
    <mergeCell ref="AK225:BY225"/>
    <mergeCell ref="G226:O226"/>
    <mergeCell ref="P226:AI226"/>
    <mergeCell ref="AK226:BY226"/>
    <mergeCell ref="E220:S220"/>
    <mergeCell ref="T220:AC220"/>
    <mergeCell ref="AD220:BX220"/>
    <mergeCell ref="E221:S221"/>
    <mergeCell ref="T221:AC221"/>
    <mergeCell ref="AD221:BX221"/>
    <mergeCell ref="C246:BX250"/>
    <mergeCell ref="H253:BY254"/>
    <mergeCell ref="B256:BZ256"/>
    <mergeCell ref="F257:BZ257"/>
    <mergeCell ref="G258:BZ258"/>
    <mergeCell ref="G259:BZ259"/>
    <mergeCell ref="P227:BY227"/>
    <mergeCell ref="P228:BY230"/>
    <mergeCell ref="B232:BZ232"/>
    <mergeCell ref="H236:BY237"/>
    <mergeCell ref="H242:BY243"/>
    <mergeCell ref="C245:BW245"/>
    <mergeCell ref="B282:R282"/>
    <mergeCell ref="S282:AF282"/>
    <mergeCell ref="AG282:BZ282"/>
    <mergeCell ref="B277:BZ277"/>
    <mergeCell ref="B278:BZ281"/>
    <mergeCell ref="G260:BZ261"/>
    <mergeCell ref="G262:BZ264"/>
    <mergeCell ref="B266:BZ270"/>
    <mergeCell ref="B271:BZ271"/>
    <mergeCell ref="B272:BZ272"/>
    <mergeCell ref="C273:R273"/>
    <mergeCell ref="C274:R274"/>
    <mergeCell ref="C275:R275"/>
    <mergeCell ref="C276:R276"/>
    <mergeCell ref="S273:AQ273"/>
    <mergeCell ref="S274:AQ274"/>
    <mergeCell ref="S275:AQ275"/>
    <mergeCell ref="S276:AQ276"/>
    <mergeCell ref="AS273:BZ276"/>
  </mergeCells>
  <phoneticPr fontId="4"/>
  <conditionalFormatting sqref="C51:AN51">
    <cfRule type="expression" dxfId="59" priority="42">
      <formula>$I$1&lt;&gt;"【応募申請用】"</formula>
    </cfRule>
  </conditionalFormatting>
  <conditionalFormatting sqref="K61:K64 L66:Y66 Q64:Y65 V62 V61:Y61 V63:Y63 AV63:AY63">
    <cfRule type="expression" dxfId="58" priority="18">
      <formula>AND($BE$6&lt;&gt;"",$L$15="")</formula>
    </cfRule>
  </conditionalFormatting>
  <conditionalFormatting sqref="L9:Y9">
    <cfRule type="expression" dxfId="57" priority="37">
      <formula>AND($V$5&lt;&gt;"",L9="")</formula>
    </cfRule>
  </conditionalFormatting>
  <conditionalFormatting sqref="L11:Y11">
    <cfRule type="expression" dxfId="56" priority="35">
      <formula>AND($V$5&lt;&gt;"",$L$11="")</formula>
    </cfRule>
  </conditionalFormatting>
  <conditionalFormatting sqref="L14:Y14">
    <cfRule type="expression" dxfId="55" priority="32">
      <formula>AND($V$5&lt;&gt;"",$L$14="")</formula>
    </cfRule>
  </conditionalFormatting>
  <conditionalFormatting sqref="L16:Y16">
    <cfRule type="expression" dxfId="54" priority="30">
      <formula>AND($V$5&lt;&gt;"",$L$16="")</formula>
    </cfRule>
  </conditionalFormatting>
  <conditionalFormatting sqref="S282:AF282">
    <cfRule type="expression" dxfId="53" priority="19">
      <formula>AND($L$3&lt;&gt;"",$Z$51="２年目",S282="")</formula>
    </cfRule>
  </conditionalFormatting>
  <conditionalFormatting sqref="U160">
    <cfRule type="expression" dxfId="52" priority="3">
      <formula>INT(#REF!*10)&lt;&gt;#REF!*10</formula>
    </cfRule>
  </conditionalFormatting>
  <conditionalFormatting sqref="U158:AE159">
    <cfRule type="expression" dxfId="51" priority="2">
      <formula>INT(U158*100)&lt;&gt;U158*100</formula>
    </cfRule>
  </conditionalFormatting>
  <conditionalFormatting sqref="V53:AF57">
    <cfRule type="expression" dxfId="50" priority="41">
      <formula>$Z$51="１年目"</formula>
    </cfRule>
  </conditionalFormatting>
  <conditionalFormatting sqref="Y1:AH1">
    <cfRule type="expression" dxfId="49" priority="21">
      <formula>AND($I$1&lt;&gt;"【応募申請用】",$Y$1="")</formula>
    </cfRule>
    <cfRule type="expression" dxfId="48" priority="22">
      <formula>AND($I$1="【応募申請用】",$Y$1&lt;&gt;"")</formula>
    </cfRule>
  </conditionalFormatting>
  <conditionalFormatting sqref="Y146:AI146">
    <cfRule type="expression" dxfId="47" priority="45">
      <formula>AND($Y$145&lt;&gt;"",$Y$146="")</formula>
    </cfRule>
  </conditionalFormatting>
  <conditionalFormatting sqref="Y148:AI148">
    <cfRule type="expression" dxfId="46" priority="44">
      <formula>AND($Y$145&lt;&gt;"",$Y$148="")</formula>
    </cfRule>
  </conditionalFormatting>
  <conditionalFormatting sqref="Y149:AI149">
    <cfRule type="expression" dxfId="45" priority="43">
      <formula>AND($Y$145&lt;&gt;"",$Y$149="")</formula>
    </cfRule>
  </conditionalFormatting>
  <conditionalFormatting sqref="Z9:BD9">
    <cfRule type="expression" dxfId="44" priority="36">
      <formula>AND($V$5&lt;&gt;"",$Z$9="")</formula>
    </cfRule>
  </conditionalFormatting>
  <conditionalFormatting sqref="Z14:BD14">
    <cfRule type="expression" dxfId="43" priority="31">
      <formula>AND($V$5&lt;&gt;"",$Z$14="")</formula>
    </cfRule>
  </conditionalFormatting>
  <conditionalFormatting sqref="AG53:AQ57">
    <cfRule type="expression" dxfId="42" priority="40">
      <formula>$Z$51="２年目"</formula>
    </cfRule>
  </conditionalFormatting>
  <conditionalFormatting sqref="AK97:AK99">
    <cfRule type="expression" dxfId="41" priority="13">
      <formula>INT(AK97*10)&lt;&gt;AK97*10</formula>
    </cfRule>
  </conditionalFormatting>
  <conditionalFormatting sqref="AK98:AS98">
    <cfRule type="expression" dxfId="40" priority="12">
      <formula>AND($AK$98&lt;&gt;"",$AK$98&lt;10)</formula>
    </cfRule>
    <cfRule type="expression" dxfId="39" priority="1">
      <formula>AND($AK$98&lt;&gt;"",$AK$98&gt;$AK$97)</formula>
    </cfRule>
  </conditionalFormatting>
  <conditionalFormatting sqref="AK99:AS99">
    <cfRule type="expression" dxfId="38" priority="4">
      <formula>AND($Z$99&lt;&gt;"",$AK$99="")</formula>
    </cfRule>
  </conditionalFormatting>
  <conditionalFormatting sqref="AO11:BD11">
    <cfRule type="expression" dxfId="37" priority="34">
      <formula>AND($V$5&lt;&gt;"",$AO$11="")</formula>
    </cfRule>
  </conditionalFormatting>
  <conditionalFormatting sqref="AO16:BD16">
    <cfRule type="expression" dxfId="36" priority="28">
      <formula>AND($V$5&lt;&gt;"",$AO$16="")</formula>
    </cfRule>
  </conditionalFormatting>
  <conditionalFormatting sqref="AO61:BD61 AO64:BD65">
    <cfRule type="expression" dxfId="35" priority="17">
      <formula>AND($BE$6&lt;&gt;"",$AO$15="")</formula>
    </cfRule>
  </conditionalFormatting>
  <conditionalFormatting sqref="AP176">
    <cfRule type="expression" dxfId="34" priority="49">
      <formula>AND($AK$99&lt;&gt;"",$AP$176="")</formula>
    </cfRule>
  </conditionalFormatting>
  <conditionalFormatting sqref="AP184">
    <cfRule type="expression" dxfId="33" priority="47">
      <formula>$AP$184="×"</formula>
    </cfRule>
  </conditionalFormatting>
  <conditionalFormatting sqref="AP173:BB173">
    <cfRule type="expression" dxfId="32" priority="48">
      <formula>$AP$173="×"</formula>
    </cfRule>
  </conditionalFormatting>
  <conditionalFormatting sqref="AP177:BB177">
    <cfRule type="expression" dxfId="31" priority="27">
      <formula>AND($AP$176=$CK$177,$AP$177="")</formula>
    </cfRule>
    <cfRule type="expression" dxfId="30" priority="24">
      <formula>AND($AP$176=$CK$178,$AP$177&lt;&gt;"")</formula>
    </cfRule>
  </conditionalFormatting>
  <conditionalFormatting sqref="AP178:BB178">
    <cfRule type="expression" dxfId="29" priority="38">
      <formula>AND($AP$176="導入しない",$AP$178&lt;&gt;"")</formula>
    </cfRule>
    <cfRule type="expression" dxfId="28" priority="25">
      <formula>AND($AP$176=$CK$177,$AP$177&lt;&gt;"",$AP$178="")</formula>
    </cfRule>
  </conditionalFormatting>
  <conditionalFormatting sqref="AP179:BB179">
    <cfRule type="expression" dxfId="27" priority="50">
      <formula>AND($AP$178="切り分けできる",$AP$179="")</formula>
    </cfRule>
  </conditionalFormatting>
  <conditionalFormatting sqref="AQ63:AU63">
    <cfRule type="expression" dxfId="26" priority="16">
      <formula>$AP$126="×"</formula>
    </cfRule>
  </conditionalFormatting>
  <conditionalFormatting sqref="BD1:BZ1">
    <cfRule type="expression" dxfId="25" priority="39">
      <formula>$I$1&lt;&gt;"【応募申請用】"</formula>
    </cfRule>
  </conditionalFormatting>
  <conditionalFormatting sqref="BE10:BZ11">
    <cfRule type="expression" dxfId="24" priority="29">
      <formula>AND($V$5&lt;&gt;"",$BE$10="")</formula>
    </cfRule>
  </conditionalFormatting>
  <conditionalFormatting sqref="BG9:BN9">
    <cfRule type="expression" dxfId="23" priority="33">
      <formula>AND($V$5&lt;&gt;"",$BG$9="")</formula>
    </cfRule>
  </conditionalFormatting>
  <conditionalFormatting sqref="BM100:BM101">
    <cfRule type="expression" dxfId="22" priority="51">
      <formula>AND(#REF!&lt;&gt;"",#REF!="")</formula>
    </cfRule>
  </conditionalFormatting>
  <conditionalFormatting sqref="BM146:BU147">
    <cfRule type="expression" dxfId="21" priority="46">
      <formula>AND(#REF!&lt;&gt;"",$BM$146="")</formula>
    </cfRule>
  </conditionalFormatting>
  <conditionalFormatting sqref="BM1:BZ1">
    <cfRule type="expression" dxfId="20" priority="26">
      <formula>AND($BD$1&lt;&gt;"",$L$3&lt;&gt;"",$BM$1="")</formula>
    </cfRule>
  </conditionalFormatting>
  <conditionalFormatting sqref="BN72:BZ72">
    <cfRule type="expression" dxfId="19" priority="15">
      <formula>AND($BG$68="③農林漁業関連施設",$BN$72="")</formula>
    </cfRule>
  </conditionalFormatting>
  <conditionalFormatting sqref="BP62:BZ62">
    <cfRule type="expression" dxfId="18" priority="14">
      <formula>AND(V62&lt;&gt;"",BP62="")</formula>
    </cfRule>
  </conditionalFormatting>
  <dataValidations count="19">
    <dataValidation type="list" allowBlank="1" showInputMessage="1" showErrorMessage="1" sqref="P226:AI226" xr:uid="{C06B7341-59DE-435D-8505-70FE76A7A3FA}">
      <formula1>"競争入札,三者見積り,その他"</formula1>
    </dataValidation>
    <dataValidation type="list" allowBlank="1" showInputMessage="1" showErrorMessage="1" sqref="AR66:BC66" xr:uid="{D2E4DB70-4765-403A-AC3D-CCEF6DBC0518}">
      <formula1>"同一敷地内,自営線,系統線"</formula1>
    </dataValidation>
    <dataValidation imeMode="hiragana" allowBlank="1" showInputMessage="1" sqref="V71:V72 W71:BB71 BC71:BC72 BD71:BZ71" xr:uid="{021AA540-63AD-447F-A7A6-7C9BFFEA7812}"/>
    <dataValidation type="list" allowBlank="1" showInputMessage="1" showErrorMessage="1" sqref="BN72:BZ72" xr:uid="{30E35799-8CF4-44A9-B2A6-CE0CB84096E4}">
      <formula1>$CK$70:$CK$72</formula1>
    </dataValidation>
    <dataValidation type="list" allowBlank="1" showInputMessage="1" showErrorMessage="1" sqref="BG68:BZ68" xr:uid="{7EF7D658-9488-465E-839B-F81DBF7AA48C}">
      <formula1>$CK$66:$CK$69</formula1>
    </dataValidation>
    <dataValidation type="list" allowBlank="1" showInputMessage="1" showErrorMessage="1" sqref="BP62:BZ62" xr:uid="{0B3FAFED-9DDA-44C1-AA11-9493ECD7D557}">
      <formula1>$CK$62:$CK$64</formula1>
    </dataValidation>
    <dataValidation type="list" allowBlank="1" showInputMessage="1" showErrorMessage="1" sqref="P225:AI225" xr:uid="{D8256544-B23E-4231-9CD2-1EA2756C68EF}">
      <formula1>"①補助事業者自身,②その他"</formula1>
    </dataValidation>
    <dataValidation type="list" allowBlank="1" showInputMessage="1" showErrorMessage="1" sqref="T220:AC221" xr:uid="{FFD699AF-72A0-4768-B4DA-06C3EFB4193C}">
      <formula1>"借入金,出資金,その他"</formula1>
    </dataValidation>
    <dataValidation type="list" allowBlank="1" showInputMessage="1" showErrorMessage="1" sqref="Z99:AJ99" xr:uid="{6A3A12E3-121D-4392-899C-A7EB7EECD8F8}">
      <formula1>"業務・産業用,家庭用"</formula1>
    </dataValidation>
    <dataValidation type="list" imeMode="hiragana" allowBlank="1" showInputMessage="1" showErrorMessage="1" sqref="V69:AG69" xr:uid="{6E899D21-E005-4E20-AE28-B0F6C4AF0488}">
      <formula1>"建設済み,建設中,建設予定"</formula1>
    </dataValidation>
    <dataValidation type="list" imeMode="hiragana" allowBlank="1" showInputMessage="1" sqref="V64:BZ65" xr:uid="{CD3659A2-A7E7-461D-86E6-2E58A65F2E3B}">
      <formula1>"代表事業者と同じ"</formula1>
    </dataValidation>
    <dataValidation type="list" allowBlank="1" showInputMessage="1" showErrorMessage="1" sqref="Z51:AN51" xr:uid="{11AC50D0-CA28-45BF-89DE-6DF995E2E7A9}">
      <formula1>$CL$53:$CL$54</formula1>
    </dataValidation>
    <dataValidation type="list" allowBlank="1" showInputMessage="1" showErrorMessage="1" sqref="I1:X1" xr:uid="{C826E4E5-D8B1-4E50-AA58-F518CABD5D01}">
      <formula1>"【応募申請用】,【交付申請用】,【完了実績報告用】"</formula1>
    </dataValidation>
    <dataValidation type="list" allowBlank="1" showInputMessage="1" showErrorMessage="1" sqref="AP178:BB178" xr:uid="{9135F0A4-B003-4711-92A1-FB19DC327FCA}">
      <formula1>"切り分けできる,切り分けできない"</formula1>
    </dataValidation>
    <dataValidation type="list" allowBlank="1" showInputMessage="1" showErrorMessage="1" sqref="AP176:BB176" xr:uid="{EE373ADB-D99C-4722-937E-0A1572723844}">
      <formula1>$CK$177:$CK$178</formula1>
    </dataValidation>
    <dataValidation imeMode="hiragana" allowBlank="1" showInputMessage="1" showErrorMessage="1" sqref="BC24:BZ24 BE10:BZ11 L3:L5 P228:BY230 L9:BD9 L14:BD14 AO130:BT130 AE17:BZ17 AE20:BZ20 AE23:BZ23 I139:K141 H114:BY115 B166:AP166 B161:BZ161 M3:U4 B75:BZ94 W3:BZ4 AE27:AR27 L139 I136 J138:K138 AM138:BR138 K137 Y137 AE137 AH137:BR137 BS136:BY138 BU129:BY130 J130:K133 I129:I133 L131 H236:BY237 BE14:BZ16 B122:BZ124 H118:BY120 H242:BY243 V3:V5 V6:AP6 BE6:BZ6 AE18:AR18 BC18:BZ18 AE21:AR21 BC21:BZ21 AE24:AR24 BC27:BZ27 AE26:BZ26 BE64:BZ65 AH70:AQ70 BD70:BM70 AH69 AH66 W67:BZ67 V67:V68 V62:BH62 V61:BZ61 BZ97:BZ99 AT97:AT99 AX97 BV97:BV99 H253:BY254 B102:BZ102 AX100 B238:BZ238 B244:BZ244 B255:BZ255 B193 B187 D277:R282 D272:R272 B266:BZ270 T277:AQ282 B272:C282 T272:BZ272 AR274:AR282 AS277:BZ282 S272:S282" xr:uid="{14B2BC9B-CF5D-4940-A665-C3A222522296}"/>
    <dataValidation imeMode="off" allowBlank="1" showInputMessage="1" showErrorMessage="1" sqref="L7:L8 L11:BD11 L16:BD16 L12:L13 BD50:BN52 BP50:BZ50 AG54:AQ55 AE55:AF57 V53:AF54 BC50:BC53 AR55:BZ57 AQ41:AR41 BJ165:BU165 BG9:BN9 AE50:AN50 Y145:AI146 Y148:AI149 BM146:BU147 BJ163:BU163 AQ6 AO50:AQ52 BO50:BO51 AE52:AN52 AS50:BB52 AP56:AQ57 AR50:AR53 AE19:AR19 BC19:BZ19 AE22:AR22 BC22:BZ22 BC25:BZ25 BG41 V43:AF43 AQ42:AS42 AE48:BZ48 AR43 BI40:BZ40 P41:R42 AE28:AR28 AS35 BC43 BE46:BE47 AQ45:AS45 P44:R47 AQ46:AR47 BG44 AQ44:AR44 BZ45 BH47 BG31 V33:AF33 AQ32:AS32 AE38:BZ38 AR33 BI30:BZ30 P31:R32 BN36:BR37 AQ31:AR31 BC33 BE36:BE37 BZ35 P34:R37 BG34 AQ34:AR37 AE25:AR25 BC28:BZ28 BN46:BR46 AE59:BZ59 AV63:BG63 AI64:BD65 V63:AG63 L66:P66 Q64:AH66 K61:K64 AL97:AS100 BM97:BU99 AK97:AK101 BM100" xr:uid="{77D5B43D-C324-400B-9CD4-443BB9BB7D5F}"/>
    <dataValidation type="list" imeMode="off" allowBlank="1" showInputMessage="1" showErrorMessage="1" sqref="BM101:BY101" xr:uid="{994FEB84-6FFC-4C00-8BB0-F12BCACD4550}">
      <formula1>"該当する,該当しない"</formula1>
    </dataValidation>
    <dataValidation type="list" allowBlank="1" showInputMessage="1" showErrorMessage="1" sqref="Y1:AH1" xr:uid="{3AFF6322-94D0-4AFF-908A-E3617A4F8196}">
      <formula1>$CL$6:$CL$7</formula1>
    </dataValidation>
  </dataValidations>
  <pageMargins left="0.7" right="0.31" top="0.75" bottom="0.48" header="0.3" footer="0.3"/>
  <pageSetup paperSize="9" scale="99" fitToHeight="0" orientation="portrait" verticalDpi="0" r:id="rId1"/>
  <rowBreaks count="5" manualBreakCount="5">
    <brk id="59" max="16383" man="1"/>
    <brk id="109" max="16383" man="1"/>
    <brk id="156" max="16383" man="1"/>
    <brk id="193" max="16383" man="1"/>
    <brk id="231"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051" r:id="rId4" name="Check Box 3">
              <controlPr defaultSize="0" autoFill="0" autoLine="0" autoPict="0">
                <anchor moveWithCells="1">
                  <from>
                    <xdr:col>4</xdr:col>
                    <xdr:colOff>47625</xdr:colOff>
                    <xdr:row>111</xdr:row>
                    <xdr:rowOff>190500</xdr:rowOff>
                  </from>
                  <to>
                    <xdr:col>8</xdr:col>
                    <xdr:colOff>9525</xdr:colOff>
                    <xdr:row>113</xdr:row>
                    <xdr:rowOff>19050</xdr:rowOff>
                  </to>
                </anchor>
              </controlPr>
            </control>
          </mc:Choice>
        </mc:AlternateContent>
        <mc:AlternateContent xmlns:mc="http://schemas.openxmlformats.org/markup-compatibility/2006">
          <mc:Choice Requires="x14">
            <control shapeId="2052" r:id="rId5" name="Check Box 4">
              <controlPr defaultSize="0" autoFill="0" autoLine="0" autoPict="0">
                <anchor moveWithCells="1">
                  <from>
                    <xdr:col>4</xdr:col>
                    <xdr:colOff>47625</xdr:colOff>
                    <xdr:row>115</xdr:row>
                    <xdr:rowOff>200025</xdr:rowOff>
                  </from>
                  <to>
                    <xdr:col>8</xdr:col>
                    <xdr:colOff>9525</xdr:colOff>
                    <xdr:row>117</xdr:row>
                    <xdr:rowOff>28575</xdr:rowOff>
                  </to>
                </anchor>
              </controlPr>
            </control>
          </mc:Choice>
        </mc:AlternateContent>
        <mc:AlternateContent xmlns:mc="http://schemas.openxmlformats.org/markup-compatibility/2006">
          <mc:Choice Requires="x14">
            <control shapeId="2053" r:id="rId6" name="Check Box 5">
              <controlPr defaultSize="0" autoFill="0" autoLine="0" autoPict="0">
                <anchor moveWithCells="1">
                  <from>
                    <xdr:col>4</xdr:col>
                    <xdr:colOff>47625</xdr:colOff>
                    <xdr:row>112</xdr:row>
                    <xdr:rowOff>200025</xdr:rowOff>
                  </from>
                  <to>
                    <xdr:col>8</xdr:col>
                    <xdr:colOff>9525</xdr:colOff>
                    <xdr:row>114</xdr:row>
                    <xdr:rowOff>28575</xdr:rowOff>
                  </to>
                </anchor>
              </controlPr>
            </control>
          </mc:Choice>
        </mc:AlternateContent>
        <mc:AlternateContent xmlns:mc="http://schemas.openxmlformats.org/markup-compatibility/2006">
          <mc:Choice Requires="x14">
            <control shapeId="2054" r:id="rId7" name="Check Box 6">
              <controlPr defaultSize="0" autoFill="0" autoLine="0" autoPict="0">
                <anchor moveWithCells="1">
                  <from>
                    <xdr:col>4</xdr:col>
                    <xdr:colOff>47625</xdr:colOff>
                    <xdr:row>116</xdr:row>
                    <xdr:rowOff>200025</xdr:rowOff>
                  </from>
                  <to>
                    <xdr:col>8</xdr:col>
                    <xdr:colOff>9525</xdr:colOff>
                    <xdr:row>118</xdr:row>
                    <xdr:rowOff>28575</xdr:rowOff>
                  </to>
                </anchor>
              </controlPr>
            </control>
          </mc:Choice>
        </mc:AlternateContent>
        <mc:AlternateContent xmlns:mc="http://schemas.openxmlformats.org/markup-compatibility/2006">
          <mc:Choice Requires="x14">
            <control shapeId="2055" r:id="rId8" name="Check Box 7">
              <controlPr defaultSize="0" autoFill="0" autoLine="0" autoPict="0">
                <anchor moveWithCells="1">
                  <from>
                    <xdr:col>4</xdr:col>
                    <xdr:colOff>47625</xdr:colOff>
                    <xdr:row>126</xdr:row>
                    <xdr:rowOff>200025</xdr:rowOff>
                  </from>
                  <to>
                    <xdr:col>8</xdr:col>
                    <xdr:colOff>9525</xdr:colOff>
                    <xdr:row>128</xdr:row>
                    <xdr:rowOff>9525</xdr:rowOff>
                  </to>
                </anchor>
              </controlPr>
            </control>
          </mc:Choice>
        </mc:AlternateContent>
        <mc:AlternateContent xmlns:mc="http://schemas.openxmlformats.org/markup-compatibility/2006">
          <mc:Choice Requires="x14">
            <control shapeId="2056" r:id="rId9" name="Check Box 8">
              <controlPr defaultSize="0" autoFill="0" autoLine="0" autoPict="0">
                <anchor moveWithCells="1">
                  <from>
                    <xdr:col>4</xdr:col>
                    <xdr:colOff>47625</xdr:colOff>
                    <xdr:row>127</xdr:row>
                    <xdr:rowOff>200025</xdr:rowOff>
                  </from>
                  <to>
                    <xdr:col>8</xdr:col>
                    <xdr:colOff>9525</xdr:colOff>
                    <xdr:row>129</xdr:row>
                    <xdr:rowOff>9525</xdr:rowOff>
                  </to>
                </anchor>
              </controlPr>
            </control>
          </mc:Choice>
        </mc:AlternateContent>
        <mc:AlternateContent xmlns:mc="http://schemas.openxmlformats.org/markup-compatibility/2006">
          <mc:Choice Requires="x14">
            <control shapeId="2057" r:id="rId10" name="Check Box 9">
              <controlPr defaultSize="0" autoFill="0" autoLine="0" autoPict="0">
                <anchor moveWithCells="1">
                  <from>
                    <xdr:col>4</xdr:col>
                    <xdr:colOff>47625</xdr:colOff>
                    <xdr:row>133</xdr:row>
                    <xdr:rowOff>209550</xdr:rowOff>
                  </from>
                  <to>
                    <xdr:col>8</xdr:col>
                    <xdr:colOff>9525</xdr:colOff>
                    <xdr:row>135</xdr:row>
                    <xdr:rowOff>19050</xdr:rowOff>
                  </to>
                </anchor>
              </controlPr>
            </control>
          </mc:Choice>
        </mc:AlternateContent>
        <mc:AlternateContent xmlns:mc="http://schemas.openxmlformats.org/markup-compatibility/2006">
          <mc:Choice Requires="x14">
            <control shapeId="2058" r:id="rId11" name="Check Box 10">
              <controlPr defaultSize="0" autoFill="0" autoLine="0" autoPict="0">
                <anchor moveWithCells="1">
                  <from>
                    <xdr:col>4</xdr:col>
                    <xdr:colOff>47625</xdr:colOff>
                    <xdr:row>134</xdr:row>
                    <xdr:rowOff>209550</xdr:rowOff>
                  </from>
                  <to>
                    <xdr:col>8</xdr:col>
                    <xdr:colOff>9525</xdr:colOff>
                    <xdr:row>136</xdr:row>
                    <xdr:rowOff>19050</xdr:rowOff>
                  </to>
                </anchor>
              </controlPr>
            </control>
          </mc:Choice>
        </mc:AlternateContent>
        <mc:AlternateContent xmlns:mc="http://schemas.openxmlformats.org/markup-compatibility/2006">
          <mc:Choice Requires="x14">
            <control shapeId="2059" r:id="rId12" name="Check Box 11">
              <controlPr defaultSize="0" autoFill="0" autoLine="0" autoPict="0">
                <anchor moveWithCells="1">
                  <from>
                    <xdr:col>4</xdr:col>
                    <xdr:colOff>47625</xdr:colOff>
                    <xdr:row>232</xdr:row>
                    <xdr:rowOff>228600</xdr:rowOff>
                  </from>
                  <to>
                    <xdr:col>8</xdr:col>
                    <xdr:colOff>9525</xdr:colOff>
                    <xdr:row>234</xdr:row>
                    <xdr:rowOff>0</xdr:rowOff>
                  </to>
                </anchor>
              </controlPr>
            </control>
          </mc:Choice>
        </mc:AlternateContent>
        <mc:AlternateContent xmlns:mc="http://schemas.openxmlformats.org/markup-compatibility/2006">
          <mc:Choice Requires="x14">
            <control shapeId="2060" r:id="rId13" name="Check Box 12">
              <controlPr defaultSize="0" autoFill="0" autoLine="0" autoPict="0">
                <anchor moveWithCells="1">
                  <from>
                    <xdr:col>4</xdr:col>
                    <xdr:colOff>47625</xdr:colOff>
                    <xdr:row>233</xdr:row>
                    <xdr:rowOff>209550</xdr:rowOff>
                  </from>
                  <to>
                    <xdr:col>8</xdr:col>
                    <xdr:colOff>9525</xdr:colOff>
                    <xdr:row>234</xdr:row>
                    <xdr:rowOff>219075</xdr:rowOff>
                  </to>
                </anchor>
              </controlPr>
            </control>
          </mc:Choice>
        </mc:AlternateContent>
        <mc:AlternateContent xmlns:mc="http://schemas.openxmlformats.org/markup-compatibility/2006">
          <mc:Choice Requires="x14">
            <control shapeId="2061" r:id="rId14" name="Check Box 13">
              <controlPr defaultSize="0" autoFill="0" autoLine="0" autoPict="0">
                <anchor moveWithCells="1">
                  <from>
                    <xdr:col>4</xdr:col>
                    <xdr:colOff>47625</xdr:colOff>
                    <xdr:row>239</xdr:row>
                    <xdr:rowOff>0</xdr:rowOff>
                  </from>
                  <to>
                    <xdr:col>8</xdr:col>
                    <xdr:colOff>9525</xdr:colOff>
                    <xdr:row>240</xdr:row>
                    <xdr:rowOff>9525</xdr:rowOff>
                  </to>
                </anchor>
              </controlPr>
            </control>
          </mc:Choice>
        </mc:AlternateContent>
        <mc:AlternateContent xmlns:mc="http://schemas.openxmlformats.org/markup-compatibility/2006">
          <mc:Choice Requires="x14">
            <control shapeId="2062" r:id="rId15" name="Check Box 14">
              <controlPr defaultSize="0" autoFill="0" autoLine="0" autoPict="0">
                <anchor moveWithCells="1">
                  <from>
                    <xdr:col>4</xdr:col>
                    <xdr:colOff>47625</xdr:colOff>
                    <xdr:row>239</xdr:row>
                    <xdr:rowOff>219075</xdr:rowOff>
                  </from>
                  <to>
                    <xdr:col>8</xdr:col>
                    <xdr:colOff>9525</xdr:colOff>
                    <xdr:row>240</xdr:row>
                    <xdr:rowOff>228600</xdr:rowOff>
                  </to>
                </anchor>
              </controlPr>
            </control>
          </mc:Choice>
        </mc:AlternateContent>
        <mc:AlternateContent xmlns:mc="http://schemas.openxmlformats.org/markup-compatibility/2006">
          <mc:Choice Requires="x14">
            <control shapeId="2063" r:id="rId16" name="Check Box 15">
              <controlPr defaultSize="0" autoFill="0" autoLine="0" autoPict="0">
                <anchor moveWithCells="1">
                  <from>
                    <xdr:col>4</xdr:col>
                    <xdr:colOff>47625</xdr:colOff>
                    <xdr:row>249</xdr:row>
                    <xdr:rowOff>200025</xdr:rowOff>
                  </from>
                  <to>
                    <xdr:col>8</xdr:col>
                    <xdr:colOff>9525</xdr:colOff>
                    <xdr:row>251</xdr:row>
                    <xdr:rowOff>9525</xdr:rowOff>
                  </to>
                </anchor>
              </controlPr>
            </control>
          </mc:Choice>
        </mc:AlternateContent>
        <mc:AlternateContent xmlns:mc="http://schemas.openxmlformats.org/markup-compatibility/2006">
          <mc:Choice Requires="x14">
            <control shapeId="2064" r:id="rId17" name="Check Box 16">
              <controlPr defaultSize="0" autoFill="0" autoLine="0" autoPict="0">
                <anchor moveWithCells="1">
                  <from>
                    <xdr:col>4</xdr:col>
                    <xdr:colOff>47625</xdr:colOff>
                    <xdr:row>250</xdr:row>
                    <xdr:rowOff>200025</xdr:rowOff>
                  </from>
                  <to>
                    <xdr:col>8</xdr:col>
                    <xdr:colOff>9525</xdr:colOff>
                    <xdr:row>252</xdr:row>
                    <xdr:rowOff>9525</xdr:rowOff>
                  </to>
                </anchor>
              </controlPr>
            </control>
          </mc:Choice>
        </mc:AlternateContent>
        <mc:AlternateContent xmlns:mc="http://schemas.openxmlformats.org/markup-compatibility/2006">
          <mc:Choice Requires="x14">
            <control shapeId="2065" r:id="rId18" name="Check Box 17">
              <controlPr defaultSize="0" autoFill="0" autoLine="0" autoPict="0">
                <anchor moveWithCells="1">
                  <from>
                    <xdr:col>3</xdr:col>
                    <xdr:colOff>19050</xdr:colOff>
                    <xdr:row>256</xdr:row>
                    <xdr:rowOff>180975</xdr:rowOff>
                  </from>
                  <to>
                    <xdr:col>6</xdr:col>
                    <xdr:colOff>66675</xdr:colOff>
                    <xdr:row>257</xdr:row>
                    <xdr:rowOff>209550</xdr:rowOff>
                  </to>
                </anchor>
              </controlPr>
            </control>
          </mc:Choice>
        </mc:AlternateContent>
        <mc:AlternateContent xmlns:mc="http://schemas.openxmlformats.org/markup-compatibility/2006">
          <mc:Choice Requires="x14">
            <control shapeId="2066" r:id="rId19" name="Check Box 18">
              <controlPr defaultSize="0" autoFill="0" autoLine="0" autoPict="0">
                <anchor moveWithCells="1">
                  <from>
                    <xdr:col>3</xdr:col>
                    <xdr:colOff>19050</xdr:colOff>
                    <xdr:row>257</xdr:row>
                    <xdr:rowOff>180975</xdr:rowOff>
                  </from>
                  <to>
                    <xdr:col>6</xdr:col>
                    <xdr:colOff>66675</xdr:colOff>
                    <xdr:row>259</xdr:row>
                    <xdr:rowOff>0</xdr:rowOff>
                  </to>
                </anchor>
              </controlPr>
            </control>
          </mc:Choice>
        </mc:AlternateContent>
        <mc:AlternateContent xmlns:mc="http://schemas.openxmlformats.org/markup-compatibility/2006">
          <mc:Choice Requires="x14">
            <control shapeId="2067" r:id="rId20" name="Check Box 19">
              <controlPr defaultSize="0" autoFill="0" autoLine="0" autoPict="0">
                <anchor moveWithCells="1">
                  <from>
                    <xdr:col>3</xdr:col>
                    <xdr:colOff>19050</xdr:colOff>
                    <xdr:row>258</xdr:row>
                    <xdr:rowOff>180975</xdr:rowOff>
                  </from>
                  <to>
                    <xdr:col>6</xdr:col>
                    <xdr:colOff>66675</xdr:colOff>
                    <xdr:row>260</xdr:row>
                    <xdr:rowOff>9525</xdr:rowOff>
                  </to>
                </anchor>
              </controlPr>
            </control>
          </mc:Choice>
        </mc:AlternateContent>
        <mc:AlternateContent xmlns:mc="http://schemas.openxmlformats.org/markup-compatibility/2006">
          <mc:Choice Requires="x14">
            <control shapeId="2068" r:id="rId21" name="Check Box 20">
              <controlPr defaultSize="0" autoFill="0" autoLine="0" autoPict="0">
                <anchor moveWithCells="1">
                  <from>
                    <xdr:col>3</xdr:col>
                    <xdr:colOff>19050</xdr:colOff>
                    <xdr:row>260</xdr:row>
                    <xdr:rowOff>180975</xdr:rowOff>
                  </from>
                  <to>
                    <xdr:col>6</xdr:col>
                    <xdr:colOff>66675</xdr:colOff>
                    <xdr:row>262</xdr:row>
                    <xdr:rowOff>9525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EE859E-AA98-4767-B9D7-C9598C42399E}">
  <dimension ref="B1:AZ42"/>
  <sheetViews>
    <sheetView view="pageBreakPreview" zoomScale="90" zoomScaleNormal="100" zoomScaleSheetLayoutView="90" workbookViewId="0">
      <selection activeCell="E25" sqref="E25"/>
    </sheetView>
  </sheetViews>
  <sheetFormatPr defaultColWidth="10.875" defaultRowHeight="13.5"/>
  <cols>
    <col min="1" max="1" width="3.75" style="179" customWidth="1"/>
    <col min="2" max="2" width="17.25" style="179" customWidth="1"/>
    <col min="3" max="3" width="23" style="179" customWidth="1"/>
    <col min="4" max="4" width="3.375" style="179" customWidth="1"/>
    <col min="5" max="5" width="23" style="179" customWidth="1"/>
    <col min="6" max="6" width="3.5" style="179" customWidth="1"/>
    <col min="7" max="7" width="5.875" style="179" customWidth="1"/>
    <col min="8" max="8" width="7.625" style="179" customWidth="1"/>
    <col min="9" max="9" width="10.75" style="179" customWidth="1"/>
    <col min="10" max="10" width="3.875" style="179" customWidth="1"/>
    <col min="11" max="11" width="23" style="179" customWidth="1"/>
    <col min="12" max="12" width="3.875" style="179" customWidth="1"/>
    <col min="13" max="14" width="4" style="179" customWidth="1"/>
    <col min="15" max="20" width="10.875" style="179"/>
    <col min="21" max="25" width="2.875" style="179" customWidth="1"/>
    <col min="26" max="26" width="2.875" style="179" hidden="1" customWidth="1"/>
    <col min="27" max="27" width="6.875" style="179" hidden="1" customWidth="1"/>
    <col min="28" max="28" width="23" style="179" hidden="1" customWidth="1"/>
    <col min="29" max="29" width="3.375" style="179" hidden="1" customWidth="1"/>
    <col min="30" max="30" width="7.25" style="179" hidden="1" customWidth="1"/>
    <col min="31" max="31" width="23" style="179" hidden="1" customWidth="1"/>
    <col min="32" max="32" width="3.375" style="179" hidden="1" customWidth="1"/>
    <col min="33" max="33" width="7.25" style="179" hidden="1" customWidth="1"/>
    <col min="34" max="34" width="23" style="179" hidden="1" customWidth="1"/>
    <col min="35" max="35" width="3.375" style="179" hidden="1" customWidth="1"/>
    <col min="36" max="52" width="7.25" style="179" hidden="1" customWidth="1"/>
    <col min="53" max="16384" width="10.875" style="179"/>
  </cols>
  <sheetData>
    <row r="1" spans="2:52" ht="23.25" customHeight="1" thickBot="1">
      <c r="B1" s="177" t="s">
        <v>266</v>
      </c>
      <c r="C1" s="178"/>
      <c r="D1" s="178"/>
      <c r="E1" s="178"/>
      <c r="F1" s="178"/>
      <c r="G1" s="178"/>
      <c r="H1" s="178"/>
      <c r="I1" s="178"/>
      <c r="J1" s="178"/>
      <c r="K1" s="1240" t="s">
        <v>1</v>
      </c>
      <c r="L1" s="1240"/>
      <c r="M1" s="178"/>
      <c r="AA1" s="1241" t="s">
        <v>267</v>
      </c>
      <c r="AB1" s="1241"/>
      <c r="AC1" s="1241"/>
      <c r="AD1" s="1241"/>
      <c r="AE1" s="1241"/>
      <c r="AF1" s="180"/>
      <c r="AG1" s="180"/>
      <c r="AH1" s="180"/>
      <c r="AI1" s="180"/>
      <c r="AJ1" s="180"/>
      <c r="AK1" s="180"/>
      <c r="AL1" s="180"/>
      <c r="AM1" s="180"/>
      <c r="AN1" s="180"/>
      <c r="AO1" s="180"/>
      <c r="AP1" s="180"/>
      <c r="AQ1" s="180"/>
      <c r="AR1" s="180"/>
      <c r="AS1" s="180"/>
      <c r="AT1" s="180"/>
      <c r="AU1" s="180"/>
      <c r="AV1" s="180"/>
      <c r="AW1" s="180"/>
      <c r="AX1" s="180"/>
      <c r="AY1" s="180"/>
      <c r="AZ1" s="180"/>
    </row>
    <row r="2" spans="2:52" ht="22.5" customHeight="1" thickBot="1">
      <c r="B2" s="1242" t="s">
        <v>460</v>
      </c>
      <c r="C2" s="1242"/>
      <c r="D2" s="1242"/>
      <c r="E2" s="1242"/>
      <c r="F2" s="1242"/>
      <c r="G2" s="1242"/>
      <c r="H2" s="1242"/>
      <c r="I2" s="1242"/>
      <c r="J2" s="1242"/>
      <c r="K2" s="1242"/>
      <c r="L2" s="1242"/>
      <c r="M2" s="181"/>
      <c r="AA2" s="182"/>
      <c r="AB2" s="1243" t="s">
        <v>268</v>
      </c>
      <c r="AC2" s="1244"/>
      <c r="AD2" s="1245"/>
      <c r="AE2" s="183" t="s">
        <v>370</v>
      </c>
    </row>
    <row r="3" spans="2:52" ht="22.5" customHeight="1">
      <c r="B3" s="1242" t="s">
        <v>461</v>
      </c>
      <c r="C3" s="1242"/>
      <c r="D3" s="1242"/>
      <c r="E3" s="1242"/>
      <c r="F3" s="1242"/>
      <c r="G3" s="1242"/>
      <c r="H3" s="1242"/>
      <c r="I3" s="1242"/>
      <c r="J3" s="1242"/>
      <c r="K3" s="1242"/>
      <c r="L3" s="1242"/>
      <c r="M3" s="181"/>
    </row>
    <row r="4" spans="2:52" ht="30" customHeight="1" thickBot="1">
      <c r="B4" s="184" t="s">
        <v>269</v>
      </c>
      <c r="C4" s="1239" t="str">
        <f>IF('B-1実施計画書'!$L$3="","",'B-1実施計画書'!$L$3)</f>
        <v/>
      </c>
      <c r="D4" s="1239"/>
      <c r="E4" s="1239"/>
      <c r="F4" s="1239"/>
      <c r="G4" s="1239"/>
      <c r="H4" s="1239"/>
      <c r="I4" s="1239"/>
      <c r="J4" s="1239"/>
      <c r="K4" s="1239"/>
      <c r="L4" s="1239"/>
      <c r="M4" s="185"/>
      <c r="U4" s="186"/>
      <c r="V4" s="186"/>
      <c r="W4" s="186"/>
    </row>
    <row r="5" spans="2:52" ht="18.75" customHeight="1">
      <c r="D5" s="187"/>
      <c r="E5" s="187"/>
      <c r="F5" s="187"/>
      <c r="M5" s="185"/>
      <c r="U5" s="186"/>
      <c r="V5" s="186"/>
      <c r="W5" s="186"/>
      <c r="AC5" s="187"/>
      <c r="AF5" s="187"/>
      <c r="AI5" s="187"/>
    </row>
    <row r="6" spans="2:52" ht="18.75" customHeight="1" thickBot="1">
      <c r="B6" s="187"/>
      <c r="C6" s="187"/>
      <c r="D6" s="187"/>
      <c r="E6" s="187"/>
      <c r="F6" s="187"/>
      <c r="G6" s="188"/>
      <c r="O6" s="189"/>
      <c r="P6" s="189"/>
      <c r="Q6" s="189"/>
      <c r="W6" s="187"/>
      <c r="X6" s="187"/>
      <c r="AV6" s="187"/>
      <c r="AW6" s="187"/>
    </row>
    <row r="7" spans="2:52" ht="50.1" customHeight="1">
      <c r="B7" s="1221" t="s">
        <v>270</v>
      </c>
      <c r="C7" s="1224" t="s">
        <v>271</v>
      </c>
      <c r="D7" s="1225"/>
      <c r="E7" s="1224" t="s">
        <v>272</v>
      </c>
      <c r="F7" s="1226"/>
      <c r="G7" s="1224" t="s">
        <v>273</v>
      </c>
      <c r="H7" s="1227"/>
      <c r="I7" s="1227"/>
      <c r="J7" s="1225"/>
      <c r="K7" s="1224" t="s">
        <v>274</v>
      </c>
      <c r="L7" s="1228"/>
      <c r="M7" s="178"/>
      <c r="AB7" s="1211"/>
      <c r="AC7" s="1211"/>
      <c r="AE7" s="1211"/>
      <c r="AF7" s="1211"/>
      <c r="AH7" s="1211"/>
      <c r="AI7" s="1211"/>
    </row>
    <row r="8" spans="2:52" ht="50.1" customHeight="1">
      <c r="B8" s="1222"/>
      <c r="C8" s="190">
        <f>'C-2経費内訳表'!W77</f>
        <v>0</v>
      </c>
      <c r="D8" s="191" t="s">
        <v>275</v>
      </c>
      <c r="E8" s="612">
        <v>0</v>
      </c>
      <c r="F8" s="191" t="s">
        <v>275</v>
      </c>
      <c r="G8" s="1212">
        <f>C8-E8</f>
        <v>0</v>
      </c>
      <c r="H8" s="1213"/>
      <c r="I8" s="1214"/>
      <c r="J8" s="191" t="s">
        <v>275</v>
      </c>
      <c r="K8" s="190">
        <f>E39</f>
        <v>0</v>
      </c>
      <c r="L8" s="192" t="s">
        <v>275</v>
      </c>
      <c r="M8" s="193"/>
      <c r="AB8" s="193"/>
      <c r="AC8" s="193"/>
      <c r="AE8" s="193"/>
      <c r="AF8" s="193"/>
      <c r="AH8" s="193"/>
      <c r="AI8" s="193"/>
    </row>
    <row r="9" spans="2:52" ht="54.75" customHeight="1">
      <c r="B9" s="1222"/>
      <c r="C9" s="1215" t="str">
        <f>IF($K$1="【応募申請用】",AB9,IF(AND($K$1="【交付申請用】",$AE$2="２年目"),AH9,IF($K$1="【交付申請用】",AE9,IF($K$1="【完了実績報告用】",AH9))))</f>
        <v xml:space="preserve">(5) 基準額
</v>
      </c>
      <c r="D9" s="1215"/>
      <c r="E9" s="1216" t="s">
        <v>276</v>
      </c>
      <c r="F9" s="1217"/>
      <c r="G9" s="1216" t="s">
        <v>277</v>
      </c>
      <c r="H9" s="1218"/>
      <c r="I9" s="1218"/>
      <c r="J9" s="1219"/>
      <c r="K9" s="1216" t="s">
        <v>278</v>
      </c>
      <c r="L9" s="1220"/>
      <c r="M9" s="178"/>
      <c r="AB9" s="1216" t="s">
        <v>451</v>
      </c>
      <c r="AC9" s="1219"/>
      <c r="AE9" s="1216" t="s">
        <v>279</v>
      </c>
      <c r="AF9" s="1219"/>
      <c r="AH9" s="1216" t="s">
        <v>280</v>
      </c>
      <c r="AI9" s="1219"/>
    </row>
    <row r="10" spans="2:52" ht="50.1" customHeight="1" thickBot="1">
      <c r="B10" s="1222"/>
      <c r="C10" s="1371">
        <f>K8</f>
        <v>0</v>
      </c>
      <c r="D10" s="194" t="s">
        <v>275</v>
      </c>
      <c r="E10" s="195">
        <f>IF(OR(C10="",C10=0),0,MIN(K8,C10))</f>
        <v>0</v>
      </c>
      <c r="F10" s="196" t="s">
        <v>275</v>
      </c>
      <c r="G10" s="1229">
        <f>IF(E10="","",MIN(G8,E10))</f>
        <v>0</v>
      </c>
      <c r="H10" s="1230"/>
      <c r="I10" s="1231"/>
      <c r="J10" s="196" t="s">
        <v>275</v>
      </c>
      <c r="K10" s="195">
        <f>IF(G10=0,0,IF(ROUNDDOWN(G10/2,-3)&gt;150000000,150000000,ROUNDDOWN(G10/2,-3)))</f>
        <v>0</v>
      </c>
      <c r="L10" s="197" t="s">
        <v>275</v>
      </c>
      <c r="M10" s="193"/>
      <c r="O10" s="198"/>
      <c r="P10" s="198"/>
      <c r="AB10" s="190">
        <f>AJ8</f>
        <v>0</v>
      </c>
      <c r="AC10" s="194" t="s">
        <v>275</v>
      </c>
      <c r="AE10" s="190"/>
      <c r="AF10" s="194" t="s">
        <v>275</v>
      </c>
      <c r="AH10" s="190"/>
      <c r="AI10" s="194" t="s">
        <v>275</v>
      </c>
    </row>
    <row r="11" spans="2:52" ht="50.1" hidden="1" customHeight="1">
      <c r="B11" s="1222"/>
      <c r="C11" s="1232" t="str">
        <f>IF($K$1="【応募申請用】","",IF($K$1="【交付申請用】","",IF($K$1="【完了実績報告用】",AB11
)))</f>
        <v/>
      </c>
      <c r="D11" s="1233"/>
      <c r="E11" s="1205" t="s">
        <v>281</v>
      </c>
      <c r="F11" s="1234"/>
      <c r="G11" s="1201"/>
      <c r="H11" s="1235"/>
      <c r="I11" s="1235"/>
      <c r="J11" s="1236"/>
      <c r="K11" s="1201"/>
      <c r="L11" s="1202"/>
      <c r="AB11" s="1205" t="s">
        <v>282</v>
      </c>
      <c r="AC11" s="1206"/>
      <c r="AE11" s="1205" t="s">
        <v>283</v>
      </c>
      <c r="AF11" s="1206"/>
      <c r="AH11" s="1207" t="s">
        <v>284</v>
      </c>
      <c r="AI11" s="1208"/>
    </row>
    <row r="12" spans="2:52" ht="50.1" hidden="1" customHeight="1">
      <c r="B12" s="1223"/>
      <c r="C12" s="199" t="s">
        <v>370</v>
      </c>
      <c r="D12" s="200" t="s">
        <v>275</v>
      </c>
      <c r="E12" s="201" t="str">
        <f>IF(OR(K10="",C12=""),"",C12-K10)</f>
        <v/>
      </c>
      <c r="F12" s="200" t="s">
        <v>275</v>
      </c>
      <c r="G12" s="1203"/>
      <c r="H12" s="1237"/>
      <c r="I12" s="1237"/>
      <c r="J12" s="1238"/>
      <c r="K12" s="1203"/>
      <c r="L12" s="1204"/>
      <c r="AB12" s="202"/>
      <c r="AC12" s="194" t="s">
        <v>275</v>
      </c>
      <c r="AE12" s="202"/>
      <c r="AF12" s="194" t="s">
        <v>275</v>
      </c>
      <c r="AH12" s="202"/>
      <c r="AI12" s="194" t="s">
        <v>275</v>
      </c>
    </row>
    <row r="13" spans="2:52" ht="17.25" customHeight="1">
      <c r="B13" s="203"/>
      <c r="C13" s="204"/>
      <c r="D13" s="205"/>
      <c r="E13" s="206"/>
      <c r="F13" s="205"/>
      <c r="G13" s="207"/>
      <c r="H13" s="207"/>
      <c r="I13" s="207"/>
      <c r="J13" s="207"/>
      <c r="K13" s="207"/>
      <c r="L13" s="207"/>
      <c r="AD13" s="208"/>
      <c r="AJ13" s="208"/>
    </row>
    <row r="14" spans="2:52" ht="20.25" customHeight="1">
      <c r="B14" s="209"/>
      <c r="C14" s="1197" t="s">
        <v>215</v>
      </c>
      <c r="D14" s="1197"/>
      <c r="E14" s="1209" t="s">
        <v>274</v>
      </c>
      <c r="F14" s="1210"/>
      <c r="G14" s="210"/>
      <c r="H14" s="211"/>
      <c r="I14" s="211"/>
      <c r="J14" s="211"/>
      <c r="K14" s="211"/>
      <c r="L14" s="211"/>
      <c r="AD14" s="208"/>
      <c r="AJ14" s="208"/>
    </row>
    <row r="15" spans="2:52" ht="21" customHeight="1">
      <c r="B15" s="209"/>
      <c r="C15" s="1197" t="s">
        <v>285</v>
      </c>
      <c r="D15" s="1197"/>
      <c r="E15" s="212">
        <f>'C-2経費内訳表'!U48</f>
        <v>0</v>
      </c>
      <c r="F15" s="213" t="s">
        <v>275</v>
      </c>
      <c r="G15" s="214"/>
      <c r="H15" s="215"/>
      <c r="I15" s="215"/>
      <c r="J15" s="215"/>
      <c r="K15" s="215"/>
      <c r="L15" s="215"/>
      <c r="AD15" s="208"/>
      <c r="AJ15" s="208"/>
    </row>
    <row r="16" spans="2:52" ht="21" customHeight="1">
      <c r="B16" s="209"/>
      <c r="C16" s="1197" t="s">
        <v>286</v>
      </c>
      <c r="D16" s="1197"/>
      <c r="E16" s="212">
        <f>'C-2経費内訳表'!U62</f>
        <v>0</v>
      </c>
      <c r="F16" s="213" t="s">
        <v>275</v>
      </c>
      <c r="G16" s="214"/>
      <c r="H16" s="215"/>
      <c r="I16" s="215"/>
      <c r="J16" s="215"/>
      <c r="K16" s="215"/>
      <c r="L16" s="215"/>
      <c r="O16" s="182"/>
      <c r="P16" s="182"/>
      <c r="Q16" s="216"/>
      <c r="AB16" s="193"/>
      <c r="AE16" s="193"/>
      <c r="AH16" s="193"/>
    </row>
    <row r="17" spans="2:36" ht="21" customHeight="1">
      <c r="B17" s="209"/>
      <c r="C17" s="1197" t="s">
        <v>287</v>
      </c>
      <c r="D17" s="1197"/>
      <c r="E17" s="212">
        <f>'C-2経費内訳表'!U74</f>
        <v>0</v>
      </c>
      <c r="F17" s="213" t="s">
        <v>275</v>
      </c>
      <c r="G17" s="214"/>
      <c r="H17" s="215"/>
      <c r="I17" s="215"/>
      <c r="J17" s="215"/>
      <c r="K17" s="215"/>
      <c r="L17" s="215"/>
      <c r="O17" s="182"/>
      <c r="P17" s="182"/>
      <c r="Q17" s="216"/>
      <c r="AD17" s="208"/>
      <c r="AJ17" s="208"/>
    </row>
    <row r="18" spans="2:36" ht="21" customHeight="1">
      <c r="B18" s="209"/>
      <c r="C18" s="1197" t="s">
        <v>288</v>
      </c>
      <c r="D18" s="1197"/>
      <c r="E18" s="212">
        <f>SUM(E15:E17)-E38</f>
        <v>0</v>
      </c>
      <c r="F18" s="213" t="s">
        <v>275</v>
      </c>
      <c r="G18" s="214"/>
      <c r="H18" s="215"/>
      <c r="I18" s="215"/>
      <c r="J18" s="217"/>
      <c r="K18" s="193"/>
      <c r="L18" s="217"/>
      <c r="AD18" s="208"/>
      <c r="AJ18" s="208"/>
    </row>
    <row r="19" spans="2:36" ht="18.75" customHeight="1" thickBot="1">
      <c r="B19" s="218"/>
      <c r="C19" s="1198" t="str">
        <f>IF(K1="【完了実績報告用】"," ※(4) 補助対象経費の合計は、振込手数料がある場合は、その額を控除した額","")</f>
        <v/>
      </c>
      <c r="D19" s="1199"/>
      <c r="E19" s="1199"/>
      <c r="F19" s="1199"/>
      <c r="G19" s="219"/>
      <c r="H19" s="219"/>
      <c r="I19" s="219"/>
      <c r="J19" s="219"/>
      <c r="K19" s="1200"/>
      <c r="L19" s="1200"/>
    </row>
    <row r="20" spans="2:36" ht="27" customHeight="1" thickBot="1">
      <c r="B20" s="1175" t="str">
        <f>K7&amp;"の内訳"</f>
        <v>(4) 補助対象経費の内訳</v>
      </c>
      <c r="C20" s="1176"/>
      <c r="D20" s="1176"/>
      <c r="E20" s="1176"/>
      <c r="F20" s="1176"/>
      <c r="G20" s="1176"/>
      <c r="H20" s="1176"/>
      <c r="I20" s="1176"/>
      <c r="J20" s="1176"/>
      <c r="K20" s="1176"/>
      <c r="L20" s="1177"/>
      <c r="M20" s="220"/>
      <c r="P20" s="221"/>
    </row>
    <row r="21" spans="2:36" ht="22.5" customHeight="1">
      <c r="B21" s="222" t="s">
        <v>289</v>
      </c>
      <c r="C21" s="1178" t="s">
        <v>290</v>
      </c>
      <c r="D21" s="1179"/>
      <c r="E21" s="1179" t="s">
        <v>291</v>
      </c>
      <c r="F21" s="1180"/>
      <c r="G21" s="1181" t="s">
        <v>292</v>
      </c>
      <c r="H21" s="1181"/>
      <c r="I21" s="1181"/>
      <c r="J21" s="1181"/>
      <c r="K21" s="1181"/>
      <c r="L21" s="1182"/>
      <c r="M21" s="223"/>
    </row>
    <row r="22" spans="2:36" ht="22.5" customHeight="1">
      <c r="B22" s="224" t="s">
        <v>293</v>
      </c>
      <c r="C22" s="1183" t="s">
        <v>294</v>
      </c>
      <c r="D22" s="1184"/>
      <c r="E22" s="225">
        <f>'C-2経費内訳表'!I75</f>
        <v>0</v>
      </c>
      <c r="F22" s="226" t="s">
        <v>275</v>
      </c>
      <c r="G22" s="1185" t="s">
        <v>295</v>
      </c>
      <c r="H22" s="1186"/>
      <c r="I22" s="1186"/>
      <c r="J22" s="1186"/>
      <c r="K22" s="1186"/>
      <c r="L22" s="1187"/>
      <c r="M22" s="223"/>
    </row>
    <row r="23" spans="2:36" ht="22.5" customHeight="1">
      <c r="B23" s="227" t="s">
        <v>296</v>
      </c>
      <c r="C23" s="1161" t="s">
        <v>297</v>
      </c>
      <c r="D23" s="1162"/>
      <c r="E23" s="225">
        <f>'C-2経費内訳表'!J75</f>
        <v>0</v>
      </c>
      <c r="F23" s="226" t="s">
        <v>275</v>
      </c>
      <c r="G23" s="1188"/>
      <c r="H23" s="1189"/>
      <c r="I23" s="1189"/>
      <c r="J23" s="1189"/>
      <c r="K23" s="1189"/>
      <c r="L23" s="1190"/>
      <c r="M23" s="223"/>
    </row>
    <row r="24" spans="2:36" ht="22.5" customHeight="1">
      <c r="B24" s="227" t="s">
        <v>296</v>
      </c>
      <c r="C24" s="1161" t="s">
        <v>298</v>
      </c>
      <c r="D24" s="1162"/>
      <c r="E24" s="225">
        <f>'C-2経費内訳表'!K75</f>
        <v>0</v>
      </c>
      <c r="F24" s="226" t="s">
        <v>275</v>
      </c>
      <c r="G24" s="1188"/>
      <c r="H24" s="1189"/>
      <c r="I24" s="1189"/>
      <c r="J24" s="1189"/>
      <c r="K24" s="1189"/>
      <c r="L24" s="1190"/>
      <c r="M24" s="223"/>
    </row>
    <row r="25" spans="2:36" ht="22.5" customHeight="1">
      <c r="B25" s="227" t="s">
        <v>296</v>
      </c>
      <c r="C25" s="1161" t="s">
        <v>299</v>
      </c>
      <c r="D25" s="1162"/>
      <c r="E25" s="225">
        <f>'C-2経費内訳表'!L75</f>
        <v>0</v>
      </c>
      <c r="F25" s="226" t="s">
        <v>275</v>
      </c>
      <c r="G25" s="1188"/>
      <c r="H25" s="1189"/>
      <c r="I25" s="1189"/>
      <c r="J25" s="1189"/>
      <c r="K25" s="1189"/>
      <c r="L25" s="1190"/>
      <c r="M25" s="223"/>
    </row>
    <row r="26" spans="2:36" ht="22.5" customHeight="1">
      <c r="B26" s="227" t="s">
        <v>296</v>
      </c>
      <c r="C26" s="1161" t="s">
        <v>300</v>
      </c>
      <c r="D26" s="1162"/>
      <c r="E26" s="225">
        <f>'C-2経費内訳表'!M75</f>
        <v>0</v>
      </c>
      <c r="F26" s="226" t="s">
        <v>275</v>
      </c>
      <c r="G26" s="1188"/>
      <c r="H26" s="1189"/>
      <c r="I26" s="1189"/>
      <c r="J26" s="1189"/>
      <c r="K26" s="1189"/>
      <c r="L26" s="1190"/>
      <c r="M26" s="223"/>
    </row>
    <row r="27" spans="2:36" ht="22.5" customHeight="1">
      <c r="B27" s="227" t="s">
        <v>296</v>
      </c>
      <c r="C27" s="1161" t="s">
        <v>301</v>
      </c>
      <c r="D27" s="1162"/>
      <c r="E27" s="225">
        <f>'C-2経費内訳表'!N75</f>
        <v>0</v>
      </c>
      <c r="F27" s="226" t="s">
        <v>275</v>
      </c>
      <c r="G27" s="1188"/>
      <c r="H27" s="1189"/>
      <c r="I27" s="1189"/>
      <c r="J27" s="1189"/>
      <c r="K27" s="1189"/>
      <c r="L27" s="1190"/>
      <c r="M27" s="223"/>
    </row>
    <row r="28" spans="2:36" ht="22.5" customHeight="1">
      <c r="B28" s="228" t="s">
        <v>302</v>
      </c>
      <c r="C28" s="1161" t="s">
        <v>303</v>
      </c>
      <c r="D28" s="1162"/>
      <c r="E28" s="225">
        <f>'C-2経費内訳表'!O75</f>
        <v>0</v>
      </c>
      <c r="F28" s="226" t="s">
        <v>275</v>
      </c>
      <c r="G28" s="1188"/>
      <c r="H28" s="1189"/>
      <c r="I28" s="1189"/>
      <c r="J28" s="1189"/>
      <c r="K28" s="1189"/>
      <c r="L28" s="1190"/>
      <c r="M28" s="223"/>
    </row>
    <row r="29" spans="2:36" ht="22.5" customHeight="1">
      <c r="B29" s="227" t="s">
        <v>304</v>
      </c>
      <c r="C29" s="1161" t="s">
        <v>303</v>
      </c>
      <c r="D29" s="1162"/>
      <c r="E29" s="225">
        <f>'C-2経費内訳表'!P75</f>
        <v>0</v>
      </c>
      <c r="F29" s="226" t="s">
        <v>275</v>
      </c>
      <c r="G29" s="1188"/>
      <c r="H29" s="1189"/>
      <c r="I29" s="1189"/>
      <c r="J29" s="1189"/>
      <c r="K29" s="1189"/>
      <c r="L29" s="1190"/>
      <c r="M29" s="223"/>
    </row>
    <row r="30" spans="2:36" ht="22.5" customHeight="1">
      <c r="B30" s="227" t="s">
        <v>305</v>
      </c>
      <c r="C30" s="1161" t="s">
        <v>303</v>
      </c>
      <c r="D30" s="1162"/>
      <c r="E30" s="225">
        <f>'C-2経費内訳表'!Q75</f>
        <v>0</v>
      </c>
      <c r="F30" s="226" t="s">
        <v>275</v>
      </c>
      <c r="G30" s="1188"/>
      <c r="H30" s="1189"/>
      <c r="I30" s="1189"/>
      <c r="J30" s="1189"/>
      <c r="K30" s="1189"/>
      <c r="L30" s="1190"/>
      <c r="M30" s="223"/>
    </row>
    <row r="31" spans="2:36" ht="22.5" customHeight="1">
      <c r="B31" s="1194" t="s">
        <v>306</v>
      </c>
      <c r="C31" s="1195"/>
      <c r="D31" s="1196"/>
      <c r="E31" s="229">
        <f>SUM(E22:E30)</f>
        <v>0</v>
      </c>
      <c r="F31" s="230" t="s">
        <v>307</v>
      </c>
      <c r="G31" s="1188"/>
      <c r="H31" s="1189"/>
      <c r="I31" s="1189"/>
      <c r="J31" s="1189"/>
      <c r="K31" s="1189"/>
      <c r="L31" s="1190"/>
      <c r="M31" s="223"/>
    </row>
    <row r="32" spans="2:36" ht="22.5" customHeight="1">
      <c r="B32" s="227" t="s">
        <v>308</v>
      </c>
      <c r="C32" s="1161" t="s">
        <v>303</v>
      </c>
      <c r="D32" s="1162"/>
      <c r="E32" s="225">
        <f>'C-2経費内訳表'!R75</f>
        <v>0</v>
      </c>
      <c r="F32" s="226" t="s">
        <v>275</v>
      </c>
      <c r="G32" s="1188"/>
      <c r="H32" s="1189"/>
      <c r="I32" s="1189"/>
      <c r="J32" s="1189"/>
      <c r="K32" s="1189"/>
      <c r="L32" s="1190"/>
      <c r="M32" s="223"/>
    </row>
    <row r="33" spans="2:21" ht="22.5" customHeight="1">
      <c r="B33" s="227" t="s">
        <v>309</v>
      </c>
      <c r="C33" s="1161" t="s">
        <v>303</v>
      </c>
      <c r="D33" s="1162"/>
      <c r="E33" s="225">
        <f>'C-2経費内訳表'!S75</f>
        <v>0</v>
      </c>
      <c r="F33" s="226" t="s">
        <v>275</v>
      </c>
      <c r="G33" s="1188"/>
      <c r="H33" s="1189"/>
      <c r="I33" s="1189"/>
      <c r="J33" s="1189"/>
      <c r="K33" s="1189"/>
      <c r="L33" s="1190"/>
      <c r="M33" s="223"/>
    </row>
    <row r="34" spans="2:21" ht="22.5" customHeight="1">
      <c r="B34" s="231" t="s">
        <v>310</v>
      </c>
      <c r="C34" s="1161" t="s">
        <v>303</v>
      </c>
      <c r="D34" s="1162"/>
      <c r="E34" s="225">
        <f>'C-2経費内訳表'!T75</f>
        <v>0</v>
      </c>
      <c r="F34" s="226" t="s">
        <v>275</v>
      </c>
      <c r="G34" s="1188"/>
      <c r="H34" s="1189"/>
      <c r="I34" s="1189"/>
      <c r="J34" s="1189"/>
      <c r="K34" s="1189"/>
      <c r="L34" s="1190"/>
      <c r="M34" s="223"/>
    </row>
    <row r="35" spans="2:21" ht="22.5" customHeight="1">
      <c r="B35" s="1163" t="s">
        <v>311</v>
      </c>
      <c r="C35" s="1164"/>
      <c r="D35" s="1165"/>
      <c r="E35" s="232">
        <f>SUM(E31:E34)</f>
        <v>0</v>
      </c>
      <c r="F35" s="233" t="s">
        <v>275</v>
      </c>
      <c r="G35" s="1188"/>
      <c r="H35" s="1189"/>
      <c r="I35" s="1189"/>
      <c r="J35" s="1189"/>
      <c r="K35" s="1189"/>
      <c r="L35" s="1190"/>
      <c r="M35" s="223"/>
    </row>
    <row r="36" spans="2:21" ht="22.5" customHeight="1" thickBot="1">
      <c r="B36" s="1166" t="s">
        <v>312</v>
      </c>
      <c r="C36" s="1167"/>
      <c r="D36" s="1168"/>
      <c r="E36" s="225">
        <f>'C-2経費内訳表'!U76</f>
        <v>0</v>
      </c>
      <c r="F36" s="226" t="s">
        <v>275</v>
      </c>
      <c r="G36" s="1191"/>
      <c r="H36" s="1192"/>
      <c r="I36" s="1192"/>
      <c r="J36" s="1192"/>
      <c r="K36" s="1192"/>
      <c r="L36" s="1193"/>
      <c r="M36" s="223"/>
    </row>
    <row r="37" spans="2:21" ht="22.5" customHeight="1" thickTop="1" thickBot="1">
      <c r="B37" s="1169" t="s">
        <v>313</v>
      </c>
      <c r="C37" s="1170"/>
      <c r="D37" s="1171"/>
      <c r="E37" s="234">
        <f>E35+E36</f>
        <v>0</v>
      </c>
      <c r="F37" s="235" t="s">
        <v>275</v>
      </c>
      <c r="G37" s="1172" t="str">
        <f>IF(K1="【完了実績報告用】",""," " &amp; K7)</f>
        <v xml:space="preserve"> (4) 補助対象経費</v>
      </c>
      <c r="H37" s="1173"/>
      <c r="I37" s="1173"/>
      <c r="J37" s="1173"/>
      <c r="K37" s="1173"/>
      <c r="L37" s="1174"/>
      <c r="M37" s="236"/>
      <c r="N37" s="237"/>
      <c r="O37" s="238"/>
      <c r="P37" s="238"/>
      <c r="Q37" s="238"/>
      <c r="R37" s="238"/>
      <c r="S37" s="238"/>
      <c r="T37" s="238"/>
      <c r="U37" s="238"/>
    </row>
    <row r="38" spans="2:21" ht="22.5" hidden="1" customHeight="1">
      <c r="B38" s="1149" t="s">
        <v>314</v>
      </c>
      <c r="C38" s="1150"/>
      <c r="D38" s="1151"/>
      <c r="E38" s="239">
        <v>0</v>
      </c>
      <c r="F38" s="240" t="s">
        <v>275</v>
      </c>
      <c r="G38" s="1152" t="s">
        <v>315</v>
      </c>
      <c r="H38" s="1153"/>
      <c r="I38" s="1153"/>
      <c r="J38" s="1153"/>
      <c r="K38" s="1153"/>
      <c r="L38" s="1154"/>
      <c r="M38" s="223"/>
    </row>
    <row r="39" spans="2:21" ht="22.5" hidden="1" customHeight="1">
      <c r="B39" s="1155" t="s">
        <v>316</v>
      </c>
      <c r="C39" s="1156"/>
      <c r="D39" s="1157"/>
      <c r="E39" s="241">
        <f>E37-E38</f>
        <v>0</v>
      </c>
      <c r="F39" s="242" t="s">
        <v>275</v>
      </c>
      <c r="G39" s="1158" t="str">
        <f>" " &amp; K7</f>
        <v xml:space="preserve"> (4) 補助対象経費</v>
      </c>
      <c r="H39" s="1159"/>
      <c r="I39" s="1159"/>
      <c r="J39" s="1159"/>
      <c r="K39" s="1159"/>
      <c r="L39" s="1160"/>
      <c r="M39" s="243"/>
      <c r="N39" s="237"/>
      <c r="O39" s="238" t="str">
        <f>IF(N39="×","「経費内訳表」の合計と合っていません。","")</f>
        <v/>
      </c>
      <c r="P39" s="238"/>
      <c r="Q39" s="238"/>
      <c r="R39" s="238"/>
      <c r="S39" s="238"/>
      <c r="T39" s="238"/>
      <c r="U39" s="238"/>
    </row>
    <row r="40" spans="2:21">
      <c r="B40" s="244"/>
    </row>
    <row r="41" spans="2:21" ht="14.25">
      <c r="B41" s="245"/>
    </row>
    <row r="42" spans="2:21" ht="14.25">
      <c r="B42" s="245"/>
    </row>
  </sheetData>
  <sheetProtection algorithmName="SHA-512" hashValue="il+26QQAjfNI4WQcv24fIEap6x9aj1JFTdcY5ezMlWudz+0YKiYAyO9neCTIfhPLcAI3VCgAfpMPzNf/FNa6zA==" saltValue="2GeKor+SVfralJEbi69/Ew==" spinCount="100000" sheet="1" objects="1" scenarios="1"/>
  <mergeCells count="64">
    <mergeCell ref="C4:L4"/>
    <mergeCell ref="K1:L1"/>
    <mergeCell ref="AA1:AE1"/>
    <mergeCell ref="B2:L2"/>
    <mergeCell ref="AB2:AD2"/>
    <mergeCell ref="B3:L3"/>
    <mergeCell ref="B7:B12"/>
    <mergeCell ref="C7:D7"/>
    <mergeCell ref="E7:F7"/>
    <mergeCell ref="G7:J7"/>
    <mergeCell ref="K7:L7"/>
    <mergeCell ref="G10:I10"/>
    <mergeCell ref="C11:D11"/>
    <mergeCell ref="E11:F11"/>
    <mergeCell ref="G11:J12"/>
    <mergeCell ref="C14:D14"/>
    <mergeCell ref="E14:F14"/>
    <mergeCell ref="AE7:AF7"/>
    <mergeCell ref="AH7:AI7"/>
    <mergeCell ref="G8:I8"/>
    <mergeCell ref="C9:D9"/>
    <mergeCell ref="E9:F9"/>
    <mergeCell ref="G9:J9"/>
    <mergeCell ref="K9:L9"/>
    <mergeCell ref="AB9:AC9"/>
    <mergeCell ref="AE9:AF9"/>
    <mergeCell ref="AH9:AI9"/>
    <mergeCell ref="AB7:AC7"/>
    <mergeCell ref="K19:L19"/>
    <mergeCell ref="K11:L12"/>
    <mergeCell ref="AB11:AC11"/>
    <mergeCell ref="AE11:AF11"/>
    <mergeCell ref="AH11:AI11"/>
    <mergeCell ref="C15:D15"/>
    <mergeCell ref="C16:D16"/>
    <mergeCell ref="C17:D17"/>
    <mergeCell ref="C18:D18"/>
    <mergeCell ref="C19:F19"/>
    <mergeCell ref="C32:D32"/>
    <mergeCell ref="B20:L20"/>
    <mergeCell ref="C21:D21"/>
    <mergeCell ref="E21:F21"/>
    <mergeCell ref="G21:L21"/>
    <mergeCell ref="C22:D22"/>
    <mergeCell ref="G22:L36"/>
    <mergeCell ref="C23:D23"/>
    <mergeCell ref="C24:D24"/>
    <mergeCell ref="C25:D25"/>
    <mergeCell ref="C26:D26"/>
    <mergeCell ref="C27:D27"/>
    <mergeCell ref="C28:D28"/>
    <mergeCell ref="C29:D29"/>
    <mergeCell ref="C30:D30"/>
    <mergeCell ref="B31:D31"/>
    <mergeCell ref="B38:D38"/>
    <mergeCell ref="G38:L38"/>
    <mergeCell ref="B39:D39"/>
    <mergeCell ref="G39:L39"/>
    <mergeCell ref="C33:D33"/>
    <mergeCell ref="C34:D34"/>
    <mergeCell ref="B35:D35"/>
    <mergeCell ref="B36:D36"/>
    <mergeCell ref="B37:D37"/>
    <mergeCell ref="G37:L37"/>
  </mergeCells>
  <phoneticPr fontId="4"/>
  <conditionalFormatting sqref="AB10">
    <cfRule type="expression" dxfId="17" priority="3">
      <formula>$C$10=""</formula>
    </cfRule>
  </conditionalFormatting>
  <conditionalFormatting sqref="AE10">
    <cfRule type="expression" dxfId="16" priority="2">
      <formula>$C$10=""</formula>
    </cfRule>
  </conditionalFormatting>
  <conditionalFormatting sqref="AE12">
    <cfRule type="cellIs" dxfId="15" priority="1" operator="equal">
      <formula>""</formula>
    </cfRule>
  </conditionalFormatting>
  <conditionalFormatting sqref="AH10">
    <cfRule type="expression" dxfId="14" priority="4">
      <formula>#REF!=""</formula>
    </cfRule>
    <cfRule type="expression" dxfId="13" priority="5">
      <formula>$C$10=""</formula>
    </cfRule>
  </conditionalFormatting>
  <pageMargins left="0.7" right="0.7" top="0.75" bottom="0.75" header="0.3" footer="0.3"/>
  <pageSetup paperSize="9" scale="62" orientation="portrait" verticalDpi="0"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DF4E51-D5AD-47E1-93CE-A58D368AD391}">
  <dimension ref="A1:AJ80"/>
  <sheetViews>
    <sheetView view="pageBreakPreview" zoomScale="60" zoomScaleNormal="100" workbookViewId="0">
      <selection activeCell="P2" sqref="P2:W2"/>
    </sheetView>
  </sheetViews>
  <sheetFormatPr defaultColWidth="9" defaultRowHeight="18.75"/>
  <cols>
    <col min="1" max="1" width="4.125" style="246" customWidth="1"/>
    <col min="2" max="2" width="6.75" style="247" customWidth="1"/>
    <col min="3" max="3" width="22.5" style="246" customWidth="1"/>
    <col min="4" max="4" width="11.125" style="246" customWidth="1"/>
    <col min="5" max="5" width="4.75" style="247" customWidth="1"/>
    <col min="6" max="6" width="8.5" style="246" customWidth="1"/>
    <col min="7" max="7" width="9.375" style="366" customWidth="1"/>
    <col min="8" max="8" width="9.125" style="249" customWidth="1"/>
    <col min="9" max="20" width="8.5" style="363" customWidth="1"/>
    <col min="21" max="22" width="9.375" style="363" customWidth="1"/>
    <col min="23" max="23" width="10" style="367" customWidth="1"/>
    <col min="24" max="25" width="10.375" style="251" customWidth="1"/>
    <col min="26" max="26" width="10.5" style="246" customWidth="1"/>
    <col min="27" max="27" width="10.75" style="246" customWidth="1"/>
    <col min="28" max="28" width="9" style="246"/>
    <col min="29" max="36" width="9" style="274"/>
    <col min="37" max="16384" width="9" style="246"/>
  </cols>
  <sheetData>
    <row r="1" spans="1:36" s="247" customFormat="1" ht="11.25" customHeight="1">
      <c r="A1" s="246"/>
      <c r="G1" s="248"/>
      <c r="H1" s="249"/>
      <c r="I1" s="250"/>
      <c r="J1" s="250"/>
      <c r="K1" s="250"/>
      <c r="L1" s="250"/>
      <c r="M1" s="250"/>
      <c r="N1" s="250"/>
      <c r="O1" s="250"/>
      <c r="P1" s="250"/>
      <c r="Q1" s="250"/>
      <c r="R1" s="250"/>
      <c r="S1" s="250"/>
      <c r="T1" s="250"/>
      <c r="U1" s="250"/>
      <c r="V1" s="250"/>
      <c r="W1" s="248"/>
      <c r="X1" s="251"/>
      <c r="Y1" s="251"/>
      <c r="AC1" s="252"/>
      <c r="AD1" s="252"/>
      <c r="AE1" s="252"/>
      <c r="AF1" s="252"/>
      <c r="AG1" s="252"/>
      <c r="AH1" s="252"/>
      <c r="AI1" s="252"/>
      <c r="AJ1" s="252"/>
    </row>
    <row r="2" spans="1:36" s="247" customFormat="1" ht="30">
      <c r="A2" s="246"/>
      <c r="B2" s="253" t="s">
        <v>317</v>
      </c>
      <c r="G2" s="248"/>
      <c r="H2" s="249"/>
      <c r="I2" s="250"/>
      <c r="J2" s="250"/>
      <c r="K2" s="254"/>
      <c r="L2" s="255"/>
      <c r="M2" s="255"/>
      <c r="N2" s="255"/>
      <c r="O2" s="256" t="s">
        <v>318</v>
      </c>
      <c r="P2" s="1289" t="str">
        <f>IF('B-1実施計画書'!$L$3="","",'B-1実施計画書'!$L$3)</f>
        <v/>
      </c>
      <c r="Q2" s="1289"/>
      <c r="R2" s="1289"/>
      <c r="S2" s="1289"/>
      <c r="T2" s="1289"/>
      <c r="U2" s="1289"/>
      <c r="V2" s="1289"/>
      <c r="W2" s="1289"/>
      <c r="X2" s="251"/>
      <c r="Y2" s="251"/>
      <c r="AC2" s="252"/>
      <c r="AD2" s="252"/>
      <c r="AE2" s="252"/>
      <c r="AF2" s="252"/>
      <c r="AG2" s="252"/>
      <c r="AH2" s="252"/>
      <c r="AI2" s="252"/>
      <c r="AJ2" s="252"/>
    </row>
    <row r="3" spans="1:36" s="247" customFormat="1" ht="17.25" customHeight="1" thickBot="1">
      <c r="A3" s="246"/>
      <c r="B3" s="257"/>
      <c r="G3" s="248"/>
      <c r="H3" s="249"/>
      <c r="I3" s="250"/>
      <c r="J3" s="250"/>
      <c r="K3" s="258"/>
      <c r="L3" s="258"/>
      <c r="M3" s="258"/>
      <c r="N3" s="258"/>
      <c r="O3" s="258"/>
      <c r="P3" s="1290" t="str">
        <f>IF(COUNTIF(X8:Y61,"×")&gt;0,"【警告】合計額が一致しません。確認ください。",IF(INT(W75)&lt;&gt;W75,"【警告】セルに小数点が含まれています。整数に直してください。",""))</f>
        <v/>
      </c>
      <c r="Q3" s="1290"/>
      <c r="R3" s="1290"/>
      <c r="S3" s="1290"/>
      <c r="T3" s="1290"/>
      <c r="U3" s="1290"/>
      <c r="V3" s="1290"/>
      <c r="W3" s="1290"/>
      <c r="X3" s="259"/>
      <c r="Y3" s="259"/>
      <c r="Z3" s="259"/>
      <c r="AA3" s="259"/>
      <c r="AC3" s="252"/>
      <c r="AD3" s="252"/>
      <c r="AE3" s="252"/>
      <c r="AF3" s="252"/>
      <c r="AG3" s="252"/>
      <c r="AH3" s="252"/>
      <c r="AI3" s="252"/>
      <c r="AJ3" s="252"/>
    </row>
    <row r="4" spans="1:36" s="260" customFormat="1" ht="24.75" customHeight="1">
      <c r="B4" s="1291" t="s">
        <v>319</v>
      </c>
      <c r="C4" s="1292"/>
      <c r="D4" s="1292"/>
      <c r="E4" s="1292"/>
      <c r="F4" s="1292"/>
      <c r="G4" s="1292"/>
      <c r="H4" s="1293"/>
      <c r="I4" s="1294" t="s">
        <v>320</v>
      </c>
      <c r="J4" s="1295"/>
      <c r="K4" s="1295"/>
      <c r="L4" s="1295"/>
      <c r="M4" s="1295"/>
      <c r="N4" s="1295"/>
      <c r="O4" s="1295"/>
      <c r="P4" s="1295"/>
      <c r="Q4" s="1295"/>
      <c r="R4" s="1295"/>
      <c r="S4" s="1295"/>
      <c r="T4" s="1295"/>
      <c r="U4" s="1296"/>
      <c r="V4" s="1297" t="s">
        <v>321</v>
      </c>
      <c r="W4" s="1300" t="s">
        <v>322</v>
      </c>
      <c r="X4" s="1268" t="s">
        <v>323</v>
      </c>
      <c r="Y4" s="1271" t="s">
        <v>324</v>
      </c>
      <c r="Z4" s="1274" t="s">
        <v>325</v>
      </c>
      <c r="AA4" s="1274" t="s">
        <v>326</v>
      </c>
      <c r="AC4" s="261"/>
      <c r="AD4" s="261"/>
      <c r="AE4" s="261"/>
      <c r="AF4" s="261"/>
      <c r="AG4" s="261"/>
      <c r="AH4" s="261"/>
      <c r="AI4" s="261"/>
      <c r="AJ4" s="261"/>
    </row>
    <row r="5" spans="1:36" s="260" customFormat="1" ht="26.25" customHeight="1">
      <c r="B5" s="1277" t="s">
        <v>327</v>
      </c>
      <c r="C5" s="1280" t="s">
        <v>328</v>
      </c>
      <c r="D5" s="1283" t="s">
        <v>329</v>
      </c>
      <c r="E5" s="1284"/>
      <c r="F5" s="1284"/>
      <c r="G5" s="1284"/>
      <c r="H5" s="1285"/>
      <c r="I5" s="1261" t="s">
        <v>330</v>
      </c>
      <c r="J5" s="1262"/>
      <c r="K5" s="1262"/>
      <c r="L5" s="1262"/>
      <c r="M5" s="1262"/>
      <c r="N5" s="1262"/>
      <c r="O5" s="1262"/>
      <c r="P5" s="1262"/>
      <c r="Q5" s="1263"/>
      <c r="R5" s="262" t="s">
        <v>331</v>
      </c>
      <c r="S5" s="262" t="s">
        <v>332</v>
      </c>
      <c r="T5" s="262" t="s">
        <v>333</v>
      </c>
      <c r="U5" s="1264" t="s">
        <v>334</v>
      </c>
      <c r="V5" s="1298"/>
      <c r="W5" s="1301"/>
      <c r="X5" s="1269"/>
      <c r="Y5" s="1272"/>
      <c r="Z5" s="1275"/>
      <c r="AA5" s="1275"/>
      <c r="AC5" s="261"/>
      <c r="AD5" s="261"/>
      <c r="AE5" s="261"/>
      <c r="AF5" s="261"/>
      <c r="AG5" s="261"/>
      <c r="AH5" s="261"/>
      <c r="AI5" s="261"/>
      <c r="AJ5" s="261"/>
    </row>
    <row r="6" spans="1:36" s="263" customFormat="1" ht="55.5" customHeight="1">
      <c r="B6" s="1278"/>
      <c r="C6" s="1281"/>
      <c r="D6" s="1280" t="s">
        <v>335</v>
      </c>
      <c r="E6" s="1303" t="s">
        <v>336</v>
      </c>
      <c r="F6" s="1303" t="s">
        <v>337</v>
      </c>
      <c r="G6" s="1306" t="s">
        <v>338</v>
      </c>
      <c r="H6" s="1308" t="s">
        <v>339</v>
      </c>
      <c r="I6" s="1261" t="s">
        <v>340</v>
      </c>
      <c r="J6" s="1262"/>
      <c r="K6" s="1262"/>
      <c r="L6" s="1262"/>
      <c r="M6" s="1262"/>
      <c r="N6" s="1263"/>
      <c r="O6" s="1264" t="s">
        <v>341</v>
      </c>
      <c r="P6" s="1264" t="s">
        <v>342</v>
      </c>
      <c r="Q6" s="1264" t="s">
        <v>343</v>
      </c>
      <c r="R6" s="1287" t="s">
        <v>331</v>
      </c>
      <c r="S6" s="1287" t="s">
        <v>332</v>
      </c>
      <c r="T6" s="1287" t="s">
        <v>333</v>
      </c>
      <c r="U6" s="1286"/>
      <c r="V6" s="1298"/>
      <c r="W6" s="1301"/>
      <c r="X6" s="1269"/>
      <c r="Y6" s="1272"/>
      <c r="Z6" s="1275"/>
      <c r="AA6" s="1275"/>
      <c r="AC6" s="264"/>
      <c r="AD6" s="264"/>
      <c r="AE6" s="264"/>
      <c r="AF6" s="264"/>
      <c r="AG6" s="264"/>
      <c r="AH6" s="264"/>
      <c r="AI6" s="264"/>
      <c r="AJ6" s="264"/>
    </row>
    <row r="7" spans="1:36" s="263" customFormat="1" ht="38.25" thickBot="1">
      <c r="B7" s="1279"/>
      <c r="C7" s="1282"/>
      <c r="D7" s="1282"/>
      <c r="E7" s="1304"/>
      <c r="F7" s="1305"/>
      <c r="G7" s="1307"/>
      <c r="H7" s="1309"/>
      <c r="I7" s="265" t="s">
        <v>344</v>
      </c>
      <c r="J7" s="265" t="s">
        <v>345</v>
      </c>
      <c r="K7" s="266" t="s">
        <v>346</v>
      </c>
      <c r="L7" s="266" t="s">
        <v>347</v>
      </c>
      <c r="M7" s="266" t="s">
        <v>348</v>
      </c>
      <c r="N7" s="266" t="s">
        <v>349</v>
      </c>
      <c r="O7" s="1265"/>
      <c r="P7" s="1265"/>
      <c r="Q7" s="1265"/>
      <c r="R7" s="1288"/>
      <c r="S7" s="1288"/>
      <c r="T7" s="1288"/>
      <c r="U7" s="1265"/>
      <c r="V7" s="1299"/>
      <c r="W7" s="1302"/>
      <c r="X7" s="1270"/>
      <c r="Y7" s="1273"/>
      <c r="Z7" s="1276"/>
      <c r="AA7" s="1276"/>
      <c r="AC7" s="264"/>
      <c r="AD7" s="264"/>
      <c r="AE7" s="264"/>
      <c r="AF7" s="264"/>
      <c r="AG7" s="264"/>
      <c r="AH7" s="264"/>
      <c r="AI7" s="264"/>
      <c r="AJ7" s="264"/>
    </row>
    <row r="8" spans="1:36" ht="20.100000000000001" customHeight="1">
      <c r="B8" s="1266" t="s">
        <v>350</v>
      </c>
      <c r="C8" s="1267"/>
      <c r="D8" s="1267"/>
      <c r="E8" s="1267"/>
      <c r="F8" s="1267"/>
      <c r="G8" s="267"/>
      <c r="H8" s="268"/>
      <c r="I8" s="269"/>
      <c r="J8" s="269"/>
      <c r="K8" s="269"/>
      <c r="L8" s="270"/>
      <c r="M8" s="270"/>
      <c r="N8" s="270"/>
      <c r="O8" s="269"/>
      <c r="P8" s="269"/>
      <c r="Q8" s="269"/>
      <c r="R8" s="269"/>
      <c r="S8" s="269"/>
      <c r="T8" s="269"/>
      <c r="U8" s="269">
        <f t="shared" ref="U8:U19" si="0">SUM(I8:T8)</f>
        <v>0</v>
      </c>
      <c r="V8" s="269">
        <v>0</v>
      </c>
      <c r="W8" s="271">
        <f>SUM(U8,V8)</f>
        <v>0</v>
      </c>
      <c r="X8" s="272" t="s">
        <v>54</v>
      </c>
      <c r="Y8" s="273" t="s">
        <v>54</v>
      </c>
      <c r="Z8" s="273" t="s">
        <v>54</v>
      </c>
      <c r="AA8" s="273" t="s">
        <v>54</v>
      </c>
    </row>
    <row r="9" spans="1:36" ht="20.100000000000001" customHeight="1">
      <c r="B9" s="275">
        <v>1</v>
      </c>
      <c r="C9" s="276"/>
      <c r="D9" s="277"/>
      <c r="E9" s="278"/>
      <c r="F9" s="279"/>
      <c r="G9" s="280" t="str">
        <f t="shared" ref="G9:G19" si="1">IF(OR(E9="",F9=""),"",E9*F9)</f>
        <v/>
      </c>
      <c r="H9" s="281"/>
      <c r="I9" s="282"/>
      <c r="J9" s="282"/>
      <c r="K9" s="282"/>
      <c r="L9" s="283"/>
      <c r="M9" s="283"/>
      <c r="N9" s="283"/>
      <c r="O9" s="282"/>
      <c r="P9" s="282"/>
      <c r="Q9" s="282"/>
      <c r="R9" s="282"/>
      <c r="S9" s="282"/>
      <c r="T9" s="282"/>
      <c r="U9" s="282">
        <f t="shared" si="0"/>
        <v>0</v>
      </c>
      <c r="V9" s="282">
        <v>0</v>
      </c>
      <c r="W9" s="284">
        <f t="shared" ref="W9:W17" si="2">SUM(U9,V9)</f>
        <v>0</v>
      </c>
      <c r="X9" s="285" t="str">
        <f>IF(G9="","",IF(E9*F9=G9,"○","×"))</f>
        <v/>
      </c>
      <c r="Y9" s="286" t="str">
        <f>IF(AND(G9="",W9=0),"",IF(G9=W9,"○","×"))</f>
        <v/>
      </c>
      <c r="Z9" s="286" t="str">
        <f t="shared" ref="Z9:AA18" si="3">IF($G9="","",IF(INT(E9)=E9,"ー","あり"))</f>
        <v/>
      </c>
      <c r="AA9" s="286" t="str">
        <f t="shared" si="3"/>
        <v/>
      </c>
    </row>
    <row r="10" spans="1:36" ht="20.100000000000001" customHeight="1">
      <c r="B10" s="275">
        <v>2</v>
      </c>
      <c r="C10" s="276"/>
      <c r="D10" s="277"/>
      <c r="E10" s="278"/>
      <c r="F10" s="279"/>
      <c r="G10" s="280" t="str">
        <f t="shared" si="1"/>
        <v/>
      </c>
      <c r="H10" s="281"/>
      <c r="I10" s="282"/>
      <c r="J10" s="282"/>
      <c r="K10" s="282"/>
      <c r="L10" s="283"/>
      <c r="M10" s="283"/>
      <c r="N10" s="283"/>
      <c r="O10" s="282"/>
      <c r="P10" s="282"/>
      <c r="Q10" s="282"/>
      <c r="R10" s="282"/>
      <c r="S10" s="282"/>
      <c r="T10" s="282"/>
      <c r="U10" s="282">
        <f t="shared" si="0"/>
        <v>0</v>
      </c>
      <c r="V10" s="282">
        <v>0</v>
      </c>
      <c r="W10" s="284">
        <f t="shared" si="2"/>
        <v>0</v>
      </c>
      <c r="X10" s="285" t="str">
        <f t="shared" ref="X10:X19" si="4">IF(G10="","",IF(E10*F10=G10,"○","×"))</f>
        <v/>
      </c>
      <c r="Y10" s="286" t="str">
        <f t="shared" ref="Y10:Y19" si="5">IF(AND(G10="",W10=0),"",IF(G10=W10,"○","×"))</f>
        <v/>
      </c>
      <c r="Z10" s="286" t="str">
        <f t="shared" si="3"/>
        <v/>
      </c>
      <c r="AA10" s="286" t="str">
        <f t="shared" si="3"/>
        <v/>
      </c>
    </row>
    <row r="11" spans="1:36" ht="20.100000000000001" customHeight="1">
      <c r="B11" s="275">
        <v>3</v>
      </c>
      <c r="C11" s="276"/>
      <c r="D11" s="277"/>
      <c r="E11" s="278"/>
      <c r="F11" s="279"/>
      <c r="G11" s="280" t="str">
        <f t="shared" si="1"/>
        <v/>
      </c>
      <c r="H11" s="281"/>
      <c r="I11" s="282"/>
      <c r="J11" s="282"/>
      <c r="K11" s="282"/>
      <c r="L11" s="283"/>
      <c r="M11" s="283"/>
      <c r="N11" s="283"/>
      <c r="O11" s="282"/>
      <c r="P11" s="282"/>
      <c r="Q11" s="282"/>
      <c r="R11" s="282"/>
      <c r="S11" s="282"/>
      <c r="T11" s="282"/>
      <c r="U11" s="282">
        <f t="shared" si="0"/>
        <v>0</v>
      </c>
      <c r="V11" s="282">
        <v>0</v>
      </c>
      <c r="W11" s="284">
        <f t="shared" si="2"/>
        <v>0</v>
      </c>
      <c r="X11" s="285" t="str">
        <f t="shared" si="4"/>
        <v/>
      </c>
      <c r="Y11" s="286" t="str">
        <f t="shared" si="5"/>
        <v/>
      </c>
      <c r="Z11" s="286" t="str">
        <f t="shared" si="3"/>
        <v/>
      </c>
      <c r="AA11" s="286" t="str">
        <f t="shared" si="3"/>
        <v/>
      </c>
    </row>
    <row r="12" spans="1:36" ht="20.100000000000001" customHeight="1">
      <c r="B12" s="275">
        <v>4</v>
      </c>
      <c r="C12" s="276"/>
      <c r="D12" s="277"/>
      <c r="E12" s="278"/>
      <c r="F12" s="279"/>
      <c r="G12" s="280" t="str">
        <f t="shared" si="1"/>
        <v/>
      </c>
      <c r="H12" s="281"/>
      <c r="I12" s="282"/>
      <c r="J12" s="287"/>
      <c r="K12" s="282"/>
      <c r="L12" s="283"/>
      <c r="M12" s="283"/>
      <c r="N12" s="283"/>
      <c r="O12" s="282"/>
      <c r="P12" s="282"/>
      <c r="Q12" s="282"/>
      <c r="R12" s="282"/>
      <c r="S12" s="282"/>
      <c r="T12" s="282"/>
      <c r="U12" s="282">
        <f t="shared" si="0"/>
        <v>0</v>
      </c>
      <c r="V12" s="282">
        <v>0</v>
      </c>
      <c r="W12" s="284">
        <f t="shared" si="2"/>
        <v>0</v>
      </c>
      <c r="X12" s="285" t="str">
        <f t="shared" si="4"/>
        <v/>
      </c>
      <c r="Y12" s="286" t="str">
        <f t="shared" si="5"/>
        <v/>
      </c>
      <c r="Z12" s="286" t="str">
        <f t="shared" si="3"/>
        <v/>
      </c>
      <c r="AA12" s="286" t="str">
        <f t="shared" si="3"/>
        <v/>
      </c>
    </row>
    <row r="13" spans="1:36" ht="20.100000000000001" customHeight="1">
      <c r="B13" s="275">
        <v>5</v>
      </c>
      <c r="C13" s="276"/>
      <c r="D13" s="277"/>
      <c r="E13" s="278"/>
      <c r="F13" s="279"/>
      <c r="G13" s="280" t="str">
        <f t="shared" si="1"/>
        <v/>
      </c>
      <c r="H13" s="281"/>
      <c r="I13" s="282"/>
      <c r="J13" s="282"/>
      <c r="K13" s="282"/>
      <c r="L13" s="283"/>
      <c r="M13" s="283"/>
      <c r="N13" s="283"/>
      <c r="O13" s="282"/>
      <c r="P13" s="282"/>
      <c r="Q13" s="282"/>
      <c r="R13" s="282"/>
      <c r="S13" s="282"/>
      <c r="T13" s="282"/>
      <c r="U13" s="282">
        <f t="shared" si="0"/>
        <v>0</v>
      </c>
      <c r="V13" s="282">
        <v>0</v>
      </c>
      <c r="W13" s="284">
        <f t="shared" si="2"/>
        <v>0</v>
      </c>
      <c r="X13" s="285" t="str">
        <f t="shared" si="4"/>
        <v/>
      </c>
      <c r="Y13" s="286" t="str">
        <f t="shared" si="5"/>
        <v/>
      </c>
      <c r="Z13" s="286" t="str">
        <f t="shared" si="3"/>
        <v/>
      </c>
      <c r="AA13" s="286" t="str">
        <f t="shared" si="3"/>
        <v/>
      </c>
    </row>
    <row r="14" spans="1:36" ht="20.100000000000001" customHeight="1">
      <c r="B14" s="275">
        <v>6</v>
      </c>
      <c r="C14" s="276"/>
      <c r="D14" s="277"/>
      <c r="E14" s="278"/>
      <c r="F14" s="279"/>
      <c r="G14" s="280" t="str">
        <f t="shared" si="1"/>
        <v/>
      </c>
      <c r="H14" s="281"/>
      <c r="I14" s="282"/>
      <c r="J14" s="282"/>
      <c r="K14" s="282"/>
      <c r="L14" s="283"/>
      <c r="M14" s="283"/>
      <c r="N14" s="283"/>
      <c r="O14" s="282"/>
      <c r="P14" s="282"/>
      <c r="Q14" s="282"/>
      <c r="R14" s="282"/>
      <c r="S14" s="282"/>
      <c r="T14" s="282"/>
      <c r="U14" s="282">
        <f t="shared" si="0"/>
        <v>0</v>
      </c>
      <c r="V14" s="282">
        <v>0</v>
      </c>
      <c r="W14" s="284">
        <f t="shared" si="2"/>
        <v>0</v>
      </c>
      <c r="X14" s="285" t="str">
        <f t="shared" si="4"/>
        <v/>
      </c>
      <c r="Y14" s="286" t="str">
        <f t="shared" si="5"/>
        <v/>
      </c>
      <c r="Z14" s="286" t="str">
        <f t="shared" si="3"/>
        <v/>
      </c>
      <c r="AA14" s="286" t="str">
        <f t="shared" si="3"/>
        <v/>
      </c>
    </row>
    <row r="15" spans="1:36" ht="20.100000000000001" customHeight="1">
      <c r="B15" s="275">
        <v>7</v>
      </c>
      <c r="C15" s="276"/>
      <c r="D15" s="277"/>
      <c r="E15" s="278"/>
      <c r="F15" s="279"/>
      <c r="G15" s="280" t="str">
        <f t="shared" si="1"/>
        <v/>
      </c>
      <c r="H15" s="281"/>
      <c r="I15" s="282"/>
      <c r="J15" s="282"/>
      <c r="K15" s="282"/>
      <c r="L15" s="283"/>
      <c r="M15" s="283"/>
      <c r="N15" s="283"/>
      <c r="O15" s="282"/>
      <c r="P15" s="282"/>
      <c r="Q15" s="282"/>
      <c r="R15" s="282"/>
      <c r="S15" s="282"/>
      <c r="T15" s="282"/>
      <c r="U15" s="282">
        <f t="shared" si="0"/>
        <v>0</v>
      </c>
      <c r="V15" s="282">
        <v>0</v>
      </c>
      <c r="W15" s="284">
        <f t="shared" si="2"/>
        <v>0</v>
      </c>
      <c r="X15" s="285" t="str">
        <f t="shared" si="4"/>
        <v/>
      </c>
      <c r="Y15" s="286" t="str">
        <f t="shared" si="5"/>
        <v/>
      </c>
      <c r="Z15" s="286" t="str">
        <f t="shared" si="3"/>
        <v/>
      </c>
      <c r="AA15" s="286" t="str">
        <f t="shared" si="3"/>
        <v/>
      </c>
    </row>
    <row r="16" spans="1:36" ht="20.100000000000001" customHeight="1">
      <c r="B16" s="275">
        <v>8</v>
      </c>
      <c r="C16" s="276"/>
      <c r="D16" s="277"/>
      <c r="E16" s="278"/>
      <c r="F16" s="279"/>
      <c r="G16" s="280" t="str">
        <f t="shared" si="1"/>
        <v/>
      </c>
      <c r="H16" s="281"/>
      <c r="I16" s="282"/>
      <c r="J16" s="282"/>
      <c r="K16" s="282"/>
      <c r="L16" s="283"/>
      <c r="M16" s="283"/>
      <c r="N16" s="283"/>
      <c r="O16" s="282"/>
      <c r="P16" s="282"/>
      <c r="Q16" s="282"/>
      <c r="R16" s="282"/>
      <c r="S16" s="282"/>
      <c r="T16" s="282"/>
      <c r="U16" s="282">
        <f t="shared" si="0"/>
        <v>0</v>
      </c>
      <c r="V16" s="282">
        <v>0</v>
      </c>
      <c r="W16" s="284">
        <f t="shared" si="2"/>
        <v>0</v>
      </c>
      <c r="X16" s="285" t="str">
        <f t="shared" si="4"/>
        <v/>
      </c>
      <c r="Y16" s="286" t="str">
        <f t="shared" si="5"/>
        <v/>
      </c>
      <c r="Z16" s="286" t="str">
        <f t="shared" si="3"/>
        <v/>
      </c>
      <c r="AA16" s="286" t="str">
        <f t="shared" si="3"/>
        <v/>
      </c>
    </row>
    <row r="17" spans="2:27" ht="20.100000000000001" customHeight="1">
      <c r="B17" s="275">
        <v>9</v>
      </c>
      <c r="C17" s="276"/>
      <c r="D17" s="277"/>
      <c r="E17" s="278"/>
      <c r="F17" s="279"/>
      <c r="G17" s="280" t="str">
        <f t="shared" si="1"/>
        <v/>
      </c>
      <c r="H17" s="281"/>
      <c r="I17" s="282"/>
      <c r="J17" s="282"/>
      <c r="K17" s="282"/>
      <c r="L17" s="283"/>
      <c r="M17" s="283"/>
      <c r="N17" s="283"/>
      <c r="O17" s="282"/>
      <c r="P17" s="282"/>
      <c r="Q17" s="282"/>
      <c r="R17" s="282"/>
      <c r="S17" s="282"/>
      <c r="T17" s="282"/>
      <c r="U17" s="282">
        <f t="shared" si="0"/>
        <v>0</v>
      </c>
      <c r="V17" s="282">
        <v>0</v>
      </c>
      <c r="W17" s="284">
        <f t="shared" si="2"/>
        <v>0</v>
      </c>
      <c r="X17" s="285" t="str">
        <f t="shared" si="4"/>
        <v/>
      </c>
      <c r="Y17" s="286" t="str">
        <f t="shared" si="5"/>
        <v/>
      </c>
      <c r="Z17" s="286" t="str">
        <f t="shared" si="3"/>
        <v/>
      </c>
      <c r="AA17" s="286" t="str">
        <f t="shared" si="3"/>
        <v/>
      </c>
    </row>
    <row r="18" spans="2:27" ht="20.100000000000001" customHeight="1">
      <c r="B18" s="275">
        <v>10</v>
      </c>
      <c r="C18" s="276"/>
      <c r="D18" s="277"/>
      <c r="E18" s="278"/>
      <c r="F18" s="279"/>
      <c r="G18" s="280" t="str">
        <f t="shared" si="1"/>
        <v/>
      </c>
      <c r="H18" s="281"/>
      <c r="I18" s="282"/>
      <c r="J18" s="282"/>
      <c r="K18" s="282"/>
      <c r="L18" s="283"/>
      <c r="M18" s="283"/>
      <c r="N18" s="283"/>
      <c r="O18" s="282"/>
      <c r="P18" s="282"/>
      <c r="Q18" s="282"/>
      <c r="R18" s="282"/>
      <c r="S18" s="282"/>
      <c r="T18" s="282"/>
      <c r="U18" s="282">
        <f t="shared" si="0"/>
        <v>0</v>
      </c>
      <c r="V18" s="282">
        <v>0</v>
      </c>
      <c r="W18" s="284">
        <f>SUM(U18,V18)</f>
        <v>0</v>
      </c>
      <c r="X18" s="285" t="str">
        <f t="shared" si="4"/>
        <v/>
      </c>
      <c r="Y18" s="286" t="str">
        <f t="shared" si="5"/>
        <v/>
      </c>
      <c r="Z18" s="286" t="str">
        <f t="shared" si="3"/>
        <v/>
      </c>
      <c r="AA18" s="286" t="str">
        <f t="shared" si="3"/>
        <v/>
      </c>
    </row>
    <row r="19" spans="2:27" ht="20.100000000000001" customHeight="1">
      <c r="B19" s="288"/>
      <c r="C19" s="289"/>
      <c r="D19" s="290"/>
      <c r="E19" s="291"/>
      <c r="F19" s="292"/>
      <c r="G19" s="280" t="str">
        <f t="shared" si="1"/>
        <v/>
      </c>
      <c r="H19" s="293"/>
      <c r="I19" s="294"/>
      <c r="J19" s="294"/>
      <c r="K19" s="294"/>
      <c r="L19" s="295"/>
      <c r="M19" s="295"/>
      <c r="N19" s="295"/>
      <c r="O19" s="294"/>
      <c r="P19" s="294"/>
      <c r="Q19" s="294"/>
      <c r="R19" s="294"/>
      <c r="S19" s="294"/>
      <c r="T19" s="294"/>
      <c r="U19" s="282">
        <f t="shared" si="0"/>
        <v>0</v>
      </c>
      <c r="V19" s="282">
        <v>0</v>
      </c>
      <c r="W19" s="284">
        <f>SUM(U19,V19)</f>
        <v>0</v>
      </c>
      <c r="X19" s="285" t="str">
        <f t="shared" si="4"/>
        <v/>
      </c>
      <c r="Y19" s="286" t="str">
        <f t="shared" si="5"/>
        <v/>
      </c>
      <c r="Z19" s="286" t="str">
        <f>IF($G19="","",IF(INT(E19)=E19,"ー","あり"))</f>
        <v/>
      </c>
      <c r="AA19" s="286" t="str">
        <f>IF($G19="","",IF(INT(F19)=F19,"ー","あり"))</f>
        <v/>
      </c>
    </row>
    <row r="20" spans="2:27" ht="20.100000000000001" customHeight="1" thickBot="1">
      <c r="B20" s="296" t="s">
        <v>351</v>
      </c>
      <c r="C20" s="297"/>
      <c r="D20" s="297"/>
      <c r="E20" s="298"/>
      <c r="F20" s="299"/>
      <c r="G20" s="300">
        <f>SUM(G8:G19)</f>
        <v>0</v>
      </c>
      <c r="H20" s="301"/>
      <c r="I20" s="302">
        <f>SUM(I8:I19)</f>
        <v>0</v>
      </c>
      <c r="J20" s="302">
        <f>SUM(J8:J19)</f>
        <v>0</v>
      </c>
      <c r="K20" s="302">
        <f>SUM(K8:K19)</f>
        <v>0</v>
      </c>
      <c r="L20" s="303"/>
      <c r="M20" s="303"/>
      <c r="N20" s="303"/>
      <c r="O20" s="302">
        <f t="shared" ref="O20:W20" si="6">SUM(O8:O19)</f>
        <v>0</v>
      </c>
      <c r="P20" s="302">
        <f t="shared" si="6"/>
        <v>0</v>
      </c>
      <c r="Q20" s="302">
        <f t="shared" si="6"/>
        <v>0</v>
      </c>
      <c r="R20" s="302">
        <f t="shared" si="6"/>
        <v>0</v>
      </c>
      <c r="S20" s="302">
        <f t="shared" si="6"/>
        <v>0</v>
      </c>
      <c r="T20" s="302">
        <f t="shared" si="6"/>
        <v>0</v>
      </c>
      <c r="U20" s="302">
        <f t="shared" si="6"/>
        <v>0</v>
      </c>
      <c r="V20" s="302">
        <f t="shared" si="6"/>
        <v>0</v>
      </c>
      <c r="W20" s="304">
        <f t="shared" si="6"/>
        <v>0</v>
      </c>
      <c r="X20" s="272" t="s">
        <v>54</v>
      </c>
      <c r="Y20" s="286" t="str">
        <f>IF(AND(G20=0,W20=0),"",IF(G20=W20,"○","×"))</f>
        <v/>
      </c>
      <c r="Z20" s="273" t="s">
        <v>54</v>
      </c>
      <c r="AA20" s="273" t="s">
        <v>54</v>
      </c>
    </row>
    <row r="21" spans="2:27" ht="20.100000000000001" customHeight="1">
      <c r="B21" s="1246" t="s">
        <v>352</v>
      </c>
      <c r="C21" s="305" t="s">
        <v>353</v>
      </c>
      <c r="D21" s="306"/>
      <c r="E21" s="307"/>
      <c r="F21" s="308"/>
      <c r="G21" s="309"/>
      <c r="H21" s="310"/>
      <c r="I21" s="311"/>
      <c r="J21" s="311"/>
      <c r="K21" s="311"/>
      <c r="L21" s="312"/>
      <c r="M21" s="311"/>
      <c r="N21" s="311"/>
      <c r="O21" s="311"/>
      <c r="P21" s="311"/>
      <c r="Q21" s="311"/>
      <c r="R21" s="311"/>
      <c r="S21" s="311"/>
      <c r="T21" s="311"/>
      <c r="U21" s="312">
        <f>SUM(I21:T21)</f>
        <v>0</v>
      </c>
      <c r="V21" s="312">
        <f>IF(U21="","",G21-U21)</f>
        <v>0</v>
      </c>
      <c r="W21" s="313">
        <f>SUM(U21,V21)</f>
        <v>0</v>
      </c>
      <c r="X21" s="272" t="s">
        <v>54</v>
      </c>
      <c r="Y21" s="286" t="str">
        <f t="shared" ref="Y21:Y26" si="7">IF($G21=0,"",IF(G21=W21,"○","×"))</f>
        <v/>
      </c>
      <c r="Z21" s="273" t="s">
        <v>54</v>
      </c>
      <c r="AA21" s="273" t="s">
        <v>54</v>
      </c>
    </row>
    <row r="22" spans="2:27" ht="20.100000000000001" customHeight="1">
      <c r="B22" s="1247"/>
      <c r="C22" s="314" t="s">
        <v>354</v>
      </c>
      <c r="D22" s="315"/>
      <c r="E22" s="316"/>
      <c r="F22" s="317"/>
      <c r="G22" s="280"/>
      <c r="H22" s="281"/>
      <c r="I22" s="283"/>
      <c r="J22" s="283"/>
      <c r="K22" s="283"/>
      <c r="L22" s="283"/>
      <c r="M22" s="282"/>
      <c r="N22" s="283"/>
      <c r="O22" s="283"/>
      <c r="P22" s="283"/>
      <c r="Q22" s="283"/>
      <c r="R22" s="283"/>
      <c r="S22" s="283"/>
      <c r="T22" s="283"/>
      <c r="U22" s="282">
        <f>SUM(I22:T22)</f>
        <v>0</v>
      </c>
      <c r="V22" s="282">
        <f>IF(U22="","",G22-U22)</f>
        <v>0</v>
      </c>
      <c r="W22" s="284">
        <f>SUM(U22,V22)</f>
        <v>0</v>
      </c>
      <c r="X22" s="272" t="s">
        <v>54</v>
      </c>
      <c r="Y22" s="286" t="str">
        <f t="shared" si="7"/>
        <v/>
      </c>
      <c r="Z22" s="273" t="s">
        <v>54</v>
      </c>
      <c r="AA22" s="273" t="s">
        <v>54</v>
      </c>
    </row>
    <row r="23" spans="2:27" ht="20.100000000000001" customHeight="1" thickBot="1">
      <c r="B23" s="1248"/>
      <c r="C23" s="318" t="s">
        <v>355</v>
      </c>
      <c r="D23" s="319"/>
      <c r="E23" s="320"/>
      <c r="F23" s="299"/>
      <c r="G23" s="300"/>
      <c r="H23" s="321"/>
      <c r="I23" s="303"/>
      <c r="J23" s="303"/>
      <c r="K23" s="303"/>
      <c r="L23" s="303"/>
      <c r="M23" s="303"/>
      <c r="N23" s="302"/>
      <c r="O23" s="303"/>
      <c r="P23" s="303"/>
      <c r="Q23" s="303"/>
      <c r="R23" s="303"/>
      <c r="S23" s="303"/>
      <c r="T23" s="303"/>
      <c r="U23" s="302">
        <f>SUM(I23:T23)</f>
        <v>0</v>
      </c>
      <c r="V23" s="302">
        <f>IF(U23="","",G23-U23)</f>
        <v>0</v>
      </c>
      <c r="W23" s="304">
        <f>SUM(U23,V23)</f>
        <v>0</v>
      </c>
      <c r="X23" s="272" t="s">
        <v>54</v>
      </c>
      <c r="Y23" s="286" t="str">
        <f t="shared" si="7"/>
        <v/>
      </c>
      <c r="Z23" s="273" t="s">
        <v>54</v>
      </c>
      <c r="AA23" s="273" t="s">
        <v>54</v>
      </c>
    </row>
    <row r="24" spans="2:27" ht="20.100000000000001" customHeight="1">
      <c r="B24" s="322"/>
      <c r="C24" s="323" t="s">
        <v>356</v>
      </c>
      <c r="D24" s="324"/>
      <c r="E24" s="325"/>
      <c r="F24" s="326"/>
      <c r="G24" s="327"/>
      <c r="H24" s="328"/>
      <c r="I24" s="270"/>
      <c r="J24" s="270"/>
      <c r="K24" s="270"/>
      <c r="L24" s="270"/>
      <c r="M24" s="270"/>
      <c r="N24" s="270"/>
      <c r="O24" s="270"/>
      <c r="P24" s="270"/>
      <c r="Q24" s="269"/>
      <c r="R24" s="270"/>
      <c r="S24" s="270"/>
      <c r="T24" s="270"/>
      <c r="U24" s="269">
        <f>SUM(I24:T24)</f>
        <v>0</v>
      </c>
      <c r="V24" s="269">
        <f>IF(U24="","",G24-U24)</f>
        <v>0</v>
      </c>
      <c r="W24" s="271">
        <f>SUM(U24,V24)</f>
        <v>0</v>
      </c>
      <c r="X24" s="272" t="s">
        <v>54</v>
      </c>
      <c r="Y24" s="286" t="str">
        <f t="shared" si="7"/>
        <v/>
      </c>
      <c r="Z24" s="273" t="s">
        <v>54</v>
      </c>
      <c r="AA24" s="273" t="s">
        <v>54</v>
      </c>
    </row>
    <row r="25" spans="2:27" ht="20.100000000000001" customHeight="1">
      <c r="B25" s="329"/>
      <c r="C25" s="330" t="s">
        <v>357</v>
      </c>
      <c r="D25" s="315"/>
      <c r="E25" s="316"/>
      <c r="F25" s="317"/>
      <c r="G25" s="280"/>
      <c r="H25" s="281"/>
      <c r="I25" s="283"/>
      <c r="J25" s="283"/>
      <c r="K25" s="283"/>
      <c r="L25" s="283"/>
      <c r="M25" s="283"/>
      <c r="N25" s="283"/>
      <c r="O25" s="283"/>
      <c r="P25" s="283"/>
      <c r="Q25" s="282"/>
      <c r="R25" s="283"/>
      <c r="S25" s="283"/>
      <c r="T25" s="283"/>
      <c r="U25" s="282">
        <f>SUM(I25:T25)</f>
        <v>0</v>
      </c>
      <c r="V25" s="282">
        <f>IF(U25="","",G25-U25)</f>
        <v>0</v>
      </c>
      <c r="W25" s="284">
        <f>SUM(U25,V25)</f>
        <v>0</v>
      </c>
      <c r="X25" s="272" t="s">
        <v>54</v>
      </c>
      <c r="Y25" s="286" t="str">
        <f t="shared" si="7"/>
        <v/>
      </c>
      <c r="Z25" s="273" t="s">
        <v>54</v>
      </c>
      <c r="AA25" s="273" t="s">
        <v>54</v>
      </c>
    </row>
    <row r="26" spans="2:27" ht="20.100000000000001" customHeight="1" thickBot="1">
      <c r="B26" s="296" t="s">
        <v>351</v>
      </c>
      <c r="C26" s="331"/>
      <c r="D26" s="331"/>
      <c r="E26" s="332"/>
      <c r="F26" s="332"/>
      <c r="G26" s="300">
        <f>SUM(G21:G25)</f>
        <v>0</v>
      </c>
      <c r="H26" s="333"/>
      <c r="I26" s="303"/>
      <c r="J26" s="303"/>
      <c r="K26" s="303"/>
      <c r="L26" s="302">
        <f t="shared" ref="L26:U26" si="8">SUM(L21:L25)</f>
        <v>0</v>
      </c>
      <c r="M26" s="302">
        <f t="shared" si="8"/>
        <v>0</v>
      </c>
      <c r="N26" s="302">
        <f t="shared" si="8"/>
        <v>0</v>
      </c>
      <c r="O26" s="302">
        <f t="shared" si="8"/>
        <v>0</v>
      </c>
      <c r="P26" s="302">
        <f t="shared" si="8"/>
        <v>0</v>
      </c>
      <c r="Q26" s="302">
        <f t="shared" si="8"/>
        <v>0</v>
      </c>
      <c r="R26" s="302">
        <f t="shared" si="8"/>
        <v>0</v>
      </c>
      <c r="S26" s="302">
        <f t="shared" si="8"/>
        <v>0</v>
      </c>
      <c r="T26" s="302">
        <f t="shared" si="8"/>
        <v>0</v>
      </c>
      <c r="U26" s="302">
        <f t="shared" si="8"/>
        <v>0</v>
      </c>
      <c r="V26" s="302">
        <f>SUM(V21:V25)</f>
        <v>0</v>
      </c>
      <c r="W26" s="304">
        <f>SUM(W21:W25)</f>
        <v>0</v>
      </c>
      <c r="X26" s="272" t="s">
        <v>54</v>
      </c>
      <c r="Y26" s="286" t="str">
        <f t="shared" si="7"/>
        <v/>
      </c>
      <c r="Z26" s="273" t="s">
        <v>54</v>
      </c>
      <c r="AA26" s="273" t="s">
        <v>54</v>
      </c>
    </row>
    <row r="27" spans="2:27" ht="20.100000000000001" customHeight="1" thickBot="1">
      <c r="B27" s="1255" t="str">
        <f>B8&amp;"の計"</f>
        <v>見積書１【太陽光発電設備等（蓄電池等以外）】の計</v>
      </c>
      <c r="C27" s="1256"/>
      <c r="D27" s="1256"/>
      <c r="E27" s="1256"/>
      <c r="F27" s="1257"/>
      <c r="G27" s="334">
        <f>SUM(G20,G26)</f>
        <v>0</v>
      </c>
      <c r="H27" s="335"/>
      <c r="I27" s="336">
        <f t="shared" ref="I27:W27" si="9">SUM(I20,I26)</f>
        <v>0</v>
      </c>
      <c r="J27" s="336">
        <f t="shared" si="9"/>
        <v>0</v>
      </c>
      <c r="K27" s="336">
        <f t="shared" si="9"/>
        <v>0</v>
      </c>
      <c r="L27" s="336">
        <f t="shared" si="9"/>
        <v>0</v>
      </c>
      <c r="M27" s="336">
        <f t="shared" si="9"/>
        <v>0</v>
      </c>
      <c r="N27" s="336">
        <f t="shared" si="9"/>
        <v>0</v>
      </c>
      <c r="O27" s="336">
        <f t="shared" si="9"/>
        <v>0</v>
      </c>
      <c r="P27" s="336">
        <f t="shared" si="9"/>
        <v>0</v>
      </c>
      <c r="Q27" s="336">
        <f t="shared" si="9"/>
        <v>0</v>
      </c>
      <c r="R27" s="336">
        <f t="shared" si="9"/>
        <v>0</v>
      </c>
      <c r="S27" s="336">
        <f t="shared" si="9"/>
        <v>0</v>
      </c>
      <c r="T27" s="336">
        <f t="shared" si="9"/>
        <v>0</v>
      </c>
      <c r="U27" s="336">
        <f>SUM(U20,U26)</f>
        <v>0</v>
      </c>
      <c r="V27" s="336">
        <f t="shared" si="9"/>
        <v>0</v>
      </c>
      <c r="W27" s="337">
        <f t="shared" si="9"/>
        <v>0</v>
      </c>
      <c r="X27" s="272" t="s">
        <v>54</v>
      </c>
      <c r="Y27" s="286" t="str">
        <f>IF(AND(G27=0,W27=0),"",IF(G27=W27,"○","×"))</f>
        <v/>
      </c>
      <c r="Z27" s="273" t="s">
        <v>54</v>
      </c>
      <c r="AA27" s="273" t="s">
        <v>54</v>
      </c>
    </row>
    <row r="28" spans="2:27" ht="20.100000000000001" customHeight="1">
      <c r="B28" s="1258" t="s">
        <v>358</v>
      </c>
      <c r="C28" s="1259"/>
      <c r="D28" s="1259"/>
      <c r="E28" s="1259"/>
      <c r="F28" s="1260"/>
      <c r="G28" s="280"/>
      <c r="H28" s="281"/>
      <c r="I28" s="282"/>
      <c r="J28" s="282"/>
      <c r="K28" s="282"/>
      <c r="L28" s="283"/>
      <c r="M28" s="283"/>
      <c r="N28" s="283"/>
      <c r="O28" s="282"/>
      <c r="P28" s="282"/>
      <c r="Q28" s="282"/>
      <c r="R28" s="282"/>
      <c r="S28" s="282"/>
      <c r="T28" s="282"/>
      <c r="U28" s="282">
        <f t="shared" ref="U28:U33" si="10">SUM(I28:T28)</f>
        <v>0</v>
      </c>
      <c r="V28" s="282">
        <v>0</v>
      </c>
      <c r="W28" s="284">
        <f>SUM(U28,V28)</f>
        <v>0</v>
      </c>
      <c r="X28" s="272" t="s">
        <v>54</v>
      </c>
      <c r="Y28" s="273" t="s">
        <v>54</v>
      </c>
      <c r="Z28" s="273" t="s">
        <v>54</v>
      </c>
      <c r="AA28" s="273" t="s">
        <v>54</v>
      </c>
    </row>
    <row r="29" spans="2:27" ht="20.100000000000001" customHeight="1">
      <c r="B29" s="275">
        <v>1</v>
      </c>
      <c r="C29" s="276"/>
      <c r="D29" s="277"/>
      <c r="E29" s="278"/>
      <c r="F29" s="279"/>
      <c r="G29" s="280" t="str">
        <f>IF(OR(E29="",F29=""),"",E29*F29)</f>
        <v/>
      </c>
      <c r="H29" s="281"/>
      <c r="I29" s="282"/>
      <c r="J29" s="282"/>
      <c r="K29" s="282"/>
      <c r="L29" s="283"/>
      <c r="M29" s="283"/>
      <c r="N29" s="283"/>
      <c r="O29" s="282"/>
      <c r="P29" s="282"/>
      <c r="Q29" s="282"/>
      <c r="R29" s="282"/>
      <c r="S29" s="282"/>
      <c r="T29" s="282"/>
      <c r="U29" s="282">
        <f t="shared" si="10"/>
        <v>0</v>
      </c>
      <c r="V29" s="282">
        <v>0</v>
      </c>
      <c r="W29" s="284">
        <f t="shared" ref="W29:W37" si="11">SUM(U29,V29)</f>
        <v>0</v>
      </c>
      <c r="X29" s="285" t="str">
        <f t="shared" ref="X29:X39" si="12">IF(G29="","",IF(E29*F29=G29,"○","×"))</f>
        <v/>
      </c>
      <c r="Y29" s="286" t="str">
        <f t="shared" ref="Y29:Y39" si="13">IF(AND(G29="",W29=0),"",IF(G29=W29,"○","×"))</f>
        <v/>
      </c>
      <c r="Z29" s="286" t="str">
        <f t="shared" ref="Z29:AA39" si="14">IF($G29="","",IF(INT(E29)=E29,"ー","あり"))</f>
        <v/>
      </c>
      <c r="AA29" s="286" t="str">
        <f t="shared" si="14"/>
        <v/>
      </c>
    </row>
    <row r="30" spans="2:27" ht="20.100000000000001" customHeight="1">
      <c r="B30" s="275">
        <v>2</v>
      </c>
      <c r="C30" s="276"/>
      <c r="D30" s="277"/>
      <c r="E30" s="278"/>
      <c r="F30" s="279"/>
      <c r="G30" s="280" t="str">
        <f t="shared" ref="G30:G39" si="15">IF(OR(E30="",F30=""),"",E30*F30)</f>
        <v/>
      </c>
      <c r="H30" s="281"/>
      <c r="I30" s="282"/>
      <c r="J30" s="282"/>
      <c r="K30" s="282"/>
      <c r="L30" s="283"/>
      <c r="M30" s="283"/>
      <c r="N30" s="283"/>
      <c r="O30" s="282"/>
      <c r="P30" s="282"/>
      <c r="Q30" s="282"/>
      <c r="R30" s="282"/>
      <c r="S30" s="282"/>
      <c r="T30" s="282"/>
      <c r="U30" s="282">
        <f t="shared" si="10"/>
        <v>0</v>
      </c>
      <c r="V30" s="282">
        <v>0</v>
      </c>
      <c r="W30" s="284">
        <f t="shared" si="11"/>
        <v>0</v>
      </c>
      <c r="X30" s="285" t="str">
        <f t="shared" si="12"/>
        <v/>
      </c>
      <c r="Y30" s="286" t="str">
        <f t="shared" si="13"/>
        <v/>
      </c>
      <c r="Z30" s="286" t="str">
        <f t="shared" si="14"/>
        <v/>
      </c>
      <c r="AA30" s="286" t="str">
        <f t="shared" si="14"/>
        <v/>
      </c>
    </row>
    <row r="31" spans="2:27" ht="20.100000000000001" customHeight="1">
      <c r="B31" s="275">
        <v>3</v>
      </c>
      <c r="C31" s="276"/>
      <c r="D31" s="277"/>
      <c r="E31" s="278"/>
      <c r="F31" s="279"/>
      <c r="G31" s="280" t="str">
        <f t="shared" si="15"/>
        <v/>
      </c>
      <c r="H31" s="281"/>
      <c r="I31" s="282"/>
      <c r="J31" s="282"/>
      <c r="K31" s="282"/>
      <c r="L31" s="283"/>
      <c r="M31" s="283"/>
      <c r="N31" s="283"/>
      <c r="O31" s="282"/>
      <c r="P31" s="282"/>
      <c r="Q31" s="282"/>
      <c r="R31" s="282"/>
      <c r="S31" s="282"/>
      <c r="T31" s="282"/>
      <c r="U31" s="282">
        <f t="shared" si="10"/>
        <v>0</v>
      </c>
      <c r="V31" s="282">
        <v>0</v>
      </c>
      <c r="W31" s="284">
        <f t="shared" si="11"/>
        <v>0</v>
      </c>
      <c r="X31" s="285" t="str">
        <f t="shared" si="12"/>
        <v/>
      </c>
      <c r="Y31" s="286" t="str">
        <f t="shared" si="13"/>
        <v/>
      </c>
      <c r="Z31" s="286" t="str">
        <f t="shared" si="14"/>
        <v/>
      </c>
      <c r="AA31" s="286" t="str">
        <f t="shared" si="14"/>
        <v/>
      </c>
    </row>
    <row r="32" spans="2:27" ht="20.100000000000001" customHeight="1">
      <c r="B32" s="275">
        <v>4</v>
      </c>
      <c r="C32" s="276"/>
      <c r="D32" s="277"/>
      <c r="E32" s="278"/>
      <c r="F32" s="279"/>
      <c r="G32" s="280" t="str">
        <f t="shared" si="15"/>
        <v/>
      </c>
      <c r="H32" s="281"/>
      <c r="I32" s="282"/>
      <c r="J32" s="338"/>
      <c r="K32" s="282"/>
      <c r="L32" s="283"/>
      <c r="M32" s="283"/>
      <c r="N32" s="283"/>
      <c r="O32" s="282"/>
      <c r="P32" s="282"/>
      <c r="Q32" s="282"/>
      <c r="R32" s="282"/>
      <c r="S32" s="282"/>
      <c r="T32" s="282"/>
      <c r="U32" s="282">
        <f t="shared" si="10"/>
        <v>0</v>
      </c>
      <c r="V32" s="282">
        <v>0</v>
      </c>
      <c r="W32" s="284">
        <f t="shared" si="11"/>
        <v>0</v>
      </c>
      <c r="X32" s="285" t="str">
        <f t="shared" si="12"/>
        <v/>
      </c>
      <c r="Y32" s="286" t="str">
        <f t="shared" si="13"/>
        <v/>
      </c>
      <c r="Z32" s="286" t="str">
        <f t="shared" si="14"/>
        <v/>
      </c>
      <c r="AA32" s="286" t="str">
        <f t="shared" si="14"/>
        <v/>
      </c>
    </row>
    <row r="33" spans="2:27" ht="20.100000000000001" customHeight="1">
      <c r="B33" s="275">
        <v>5</v>
      </c>
      <c r="C33" s="276"/>
      <c r="D33" s="277"/>
      <c r="E33" s="278"/>
      <c r="F33" s="279"/>
      <c r="G33" s="280" t="str">
        <f t="shared" si="15"/>
        <v/>
      </c>
      <c r="H33" s="281"/>
      <c r="I33" s="282"/>
      <c r="J33" s="282"/>
      <c r="K33" s="282"/>
      <c r="L33" s="283"/>
      <c r="M33" s="283"/>
      <c r="N33" s="283"/>
      <c r="O33" s="282"/>
      <c r="P33" s="282"/>
      <c r="Q33" s="282"/>
      <c r="R33" s="282"/>
      <c r="S33" s="282"/>
      <c r="T33" s="282"/>
      <c r="U33" s="282">
        <f t="shared" si="10"/>
        <v>0</v>
      </c>
      <c r="V33" s="282">
        <v>0</v>
      </c>
      <c r="W33" s="284">
        <f t="shared" si="11"/>
        <v>0</v>
      </c>
      <c r="X33" s="285" t="str">
        <f t="shared" si="12"/>
        <v/>
      </c>
      <c r="Y33" s="286" t="str">
        <f t="shared" si="13"/>
        <v/>
      </c>
      <c r="Z33" s="286" t="str">
        <f t="shared" si="14"/>
        <v/>
      </c>
      <c r="AA33" s="286" t="str">
        <f t="shared" si="14"/>
        <v/>
      </c>
    </row>
    <row r="34" spans="2:27" ht="20.100000000000001" customHeight="1">
      <c r="B34" s="275">
        <v>6</v>
      </c>
      <c r="C34" s="276"/>
      <c r="D34" s="277"/>
      <c r="E34" s="278"/>
      <c r="F34" s="279"/>
      <c r="G34" s="280" t="str">
        <f t="shared" si="15"/>
        <v/>
      </c>
      <c r="H34" s="281"/>
      <c r="I34" s="282"/>
      <c r="J34" s="282"/>
      <c r="K34" s="282"/>
      <c r="L34" s="283"/>
      <c r="M34" s="283"/>
      <c r="N34" s="283"/>
      <c r="O34" s="282"/>
      <c r="P34" s="282"/>
      <c r="Q34" s="282"/>
      <c r="R34" s="282"/>
      <c r="S34" s="282"/>
      <c r="T34" s="282"/>
      <c r="U34" s="282">
        <f t="shared" ref="U34:U39" si="16">SUM(I34:T34)</f>
        <v>0</v>
      </c>
      <c r="V34" s="282">
        <v>0</v>
      </c>
      <c r="W34" s="284">
        <f t="shared" si="11"/>
        <v>0</v>
      </c>
      <c r="X34" s="285" t="str">
        <f t="shared" si="12"/>
        <v/>
      </c>
      <c r="Y34" s="286" t="str">
        <f t="shared" si="13"/>
        <v/>
      </c>
      <c r="Z34" s="286" t="str">
        <f t="shared" si="14"/>
        <v/>
      </c>
      <c r="AA34" s="286" t="str">
        <f t="shared" si="14"/>
        <v/>
      </c>
    </row>
    <row r="35" spans="2:27" ht="20.100000000000001" customHeight="1">
      <c r="B35" s="275">
        <v>7</v>
      </c>
      <c r="C35" s="276"/>
      <c r="D35" s="277"/>
      <c r="E35" s="278"/>
      <c r="F35" s="279"/>
      <c r="G35" s="280" t="str">
        <f t="shared" si="15"/>
        <v/>
      </c>
      <c r="H35" s="281"/>
      <c r="I35" s="282"/>
      <c r="J35" s="282"/>
      <c r="K35" s="282"/>
      <c r="L35" s="283"/>
      <c r="M35" s="283"/>
      <c r="N35" s="283"/>
      <c r="O35" s="282"/>
      <c r="P35" s="282"/>
      <c r="Q35" s="282"/>
      <c r="R35" s="282"/>
      <c r="S35" s="282"/>
      <c r="T35" s="282"/>
      <c r="U35" s="282">
        <f t="shared" si="16"/>
        <v>0</v>
      </c>
      <c r="V35" s="282">
        <v>0</v>
      </c>
      <c r="W35" s="284">
        <f t="shared" si="11"/>
        <v>0</v>
      </c>
      <c r="X35" s="285" t="str">
        <f t="shared" si="12"/>
        <v/>
      </c>
      <c r="Y35" s="286" t="str">
        <f t="shared" si="13"/>
        <v/>
      </c>
      <c r="Z35" s="286" t="str">
        <f t="shared" si="14"/>
        <v/>
      </c>
      <c r="AA35" s="286" t="str">
        <f t="shared" si="14"/>
        <v/>
      </c>
    </row>
    <row r="36" spans="2:27" ht="20.100000000000001" customHeight="1">
      <c r="B36" s="275">
        <v>8</v>
      </c>
      <c r="C36" s="276"/>
      <c r="D36" s="277"/>
      <c r="E36" s="278"/>
      <c r="F36" s="279"/>
      <c r="G36" s="280" t="str">
        <f t="shared" si="15"/>
        <v/>
      </c>
      <c r="H36" s="281"/>
      <c r="I36" s="282"/>
      <c r="J36" s="282"/>
      <c r="K36" s="282"/>
      <c r="L36" s="283"/>
      <c r="M36" s="283"/>
      <c r="N36" s="283"/>
      <c r="O36" s="282"/>
      <c r="P36" s="282"/>
      <c r="Q36" s="282"/>
      <c r="R36" s="282"/>
      <c r="S36" s="282"/>
      <c r="T36" s="282"/>
      <c r="U36" s="282">
        <f t="shared" si="16"/>
        <v>0</v>
      </c>
      <c r="V36" s="282">
        <v>0</v>
      </c>
      <c r="W36" s="284">
        <f t="shared" si="11"/>
        <v>0</v>
      </c>
      <c r="X36" s="285" t="str">
        <f t="shared" si="12"/>
        <v/>
      </c>
      <c r="Y36" s="286" t="str">
        <f t="shared" si="13"/>
        <v/>
      </c>
      <c r="Z36" s="286" t="str">
        <f t="shared" si="14"/>
        <v/>
      </c>
      <c r="AA36" s="286" t="str">
        <f t="shared" si="14"/>
        <v/>
      </c>
    </row>
    <row r="37" spans="2:27" ht="20.100000000000001" customHeight="1">
      <c r="B37" s="275">
        <v>9</v>
      </c>
      <c r="C37" s="276"/>
      <c r="D37" s="277"/>
      <c r="E37" s="278"/>
      <c r="F37" s="279"/>
      <c r="G37" s="280" t="str">
        <f t="shared" si="15"/>
        <v/>
      </c>
      <c r="H37" s="281"/>
      <c r="I37" s="282"/>
      <c r="J37" s="282"/>
      <c r="K37" s="282"/>
      <c r="L37" s="283"/>
      <c r="M37" s="283"/>
      <c r="N37" s="283"/>
      <c r="O37" s="282"/>
      <c r="P37" s="282"/>
      <c r="Q37" s="282"/>
      <c r="R37" s="282"/>
      <c r="S37" s="282"/>
      <c r="T37" s="282"/>
      <c r="U37" s="282">
        <f t="shared" si="16"/>
        <v>0</v>
      </c>
      <c r="V37" s="282">
        <v>0</v>
      </c>
      <c r="W37" s="284">
        <f t="shared" si="11"/>
        <v>0</v>
      </c>
      <c r="X37" s="285" t="str">
        <f t="shared" si="12"/>
        <v/>
      </c>
      <c r="Y37" s="286" t="str">
        <f t="shared" si="13"/>
        <v/>
      </c>
      <c r="Z37" s="286" t="str">
        <f t="shared" si="14"/>
        <v/>
      </c>
      <c r="AA37" s="286" t="str">
        <f t="shared" si="14"/>
        <v/>
      </c>
    </row>
    <row r="38" spans="2:27" ht="20.100000000000001" customHeight="1">
      <c r="B38" s="275">
        <v>10</v>
      </c>
      <c r="C38" s="276"/>
      <c r="D38" s="277"/>
      <c r="E38" s="278"/>
      <c r="F38" s="279"/>
      <c r="G38" s="280" t="str">
        <f t="shared" si="15"/>
        <v/>
      </c>
      <c r="H38" s="281"/>
      <c r="I38" s="282"/>
      <c r="J38" s="282"/>
      <c r="K38" s="282"/>
      <c r="L38" s="283"/>
      <c r="M38" s="283"/>
      <c r="N38" s="283"/>
      <c r="O38" s="282"/>
      <c r="P38" s="282"/>
      <c r="Q38" s="282"/>
      <c r="R38" s="282"/>
      <c r="S38" s="282"/>
      <c r="T38" s="282"/>
      <c r="U38" s="282">
        <f t="shared" si="16"/>
        <v>0</v>
      </c>
      <c r="V38" s="282">
        <v>0</v>
      </c>
      <c r="W38" s="284">
        <f>SUM(U38,V38)</f>
        <v>0</v>
      </c>
      <c r="X38" s="285" t="str">
        <f t="shared" si="12"/>
        <v/>
      </c>
      <c r="Y38" s="286" t="str">
        <f t="shared" si="13"/>
        <v/>
      </c>
      <c r="Z38" s="286" t="str">
        <f t="shared" si="14"/>
        <v/>
      </c>
      <c r="AA38" s="286" t="str">
        <f t="shared" si="14"/>
        <v/>
      </c>
    </row>
    <row r="39" spans="2:27" ht="20.100000000000001" customHeight="1">
      <c r="B39" s="288"/>
      <c r="C39" s="289"/>
      <c r="D39" s="290"/>
      <c r="E39" s="291"/>
      <c r="F39" s="292"/>
      <c r="G39" s="280" t="str">
        <f t="shared" si="15"/>
        <v/>
      </c>
      <c r="H39" s="293"/>
      <c r="I39" s="294"/>
      <c r="J39" s="294"/>
      <c r="K39" s="294"/>
      <c r="L39" s="295"/>
      <c r="M39" s="295"/>
      <c r="N39" s="295"/>
      <c r="O39" s="294"/>
      <c r="P39" s="294"/>
      <c r="Q39" s="294"/>
      <c r="R39" s="294"/>
      <c r="S39" s="294"/>
      <c r="T39" s="294"/>
      <c r="U39" s="282">
        <f t="shared" si="16"/>
        <v>0</v>
      </c>
      <c r="V39" s="282">
        <v>0</v>
      </c>
      <c r="W39" s="284">
        <f>SUM(U39,V39)</f>
        <v>0</v>
      </c>
      <c r="X39" s="285" t="str">
        <f t="shared" si="12"/>
        <v/>
      </c>
      <c r="Y39" s="286" t="str">
        <f t="shared" si="13"/>
        <v/>
      </c>
      <c r="Z39" s="286" t="str">
        <f t="shared" si="14"/>
        <v/>
      </c>
      <c r="AA39" s="286" t="str">
        <f t="shared" si="14"/>
        <v/>
      </c>
    </row>
    <row r="40" spans="2:27" ht="20.100000000000001" customHeight="1" thickBot="1">
      <c r="B40" s="296" t="s">
        <v>351</v>
      </c>
      <c r="C40" s="297"/>
      <c r="D40" s="297"/>
      <c r="E40" s="298"/>
      <c r="F40" s="299"/>
      <c r="G40" s="300">
        <f>SUM(G28:G39)</f>
        <v>0</v>
      </c>
      <c r="H40" s="301"/>
      <c r="I40" s="302">
        <f>SUM(I28:I39)</f>
        <v>0</v>
      </c>
      <c r="J40" s="302">
        <f>SUM(J28:J39)</f>
        <v>0</v>
      </c>
      <c r="K40" s="302">
        <f>SUM(K28:K39)</f>
        <v>0</v>
      </c>
      <c r="L40" s="303"/>
      <c r="M40" s="303"/>
      <c r="N40" s="303"/>
      <c r="O40" s="302">
        <f t="shared" ref="O40:W40" si="17">SUM(O28:O39)</f>
        <v>0</v>
      </c>
      <c r="P40" s="302">
        <f t="shared" si="17"/>
        <v>0</v>
      </c>
      <c r="Q40" s="302">
        <f t="shared" si="17"/>
        <v>0</v>
      </c>
      <c r="R40" s="302">
        <f t="shared" si="17"/>
        <v>0</v>
      </c>
      <c r="S40" s="302">
        <f t="shared" si="17"/>
        <v>0</v>
      </c>
      <c r="T40" s="302">
        <f t="shared" si="17"/>
        <v>0</v>
      </c>
      <c r="U40" s="302">
        <f t="shared" si="17"/>
        <v>0</v>
      </c>
      <c r="V40" s="302">
        <f t="shared" si="17"/>
        <v>0</v>
      </c>
      <c r="W40" s="304">
        <f t="shared" si="17"/>
        <v>0</v>
      </c>
      <c r="X40" s="272" t="s">
        <v>54</v>
      </c>
      <c r="Y40" s="286" t="str">
        <f>IF(AND(G40=0,W40=0),"",IF(G40=W40,"○","×"))</f>
        <v/>
      </c>
      <c r="Z40" s="273" t="s">
        <v>54</v>
      </c>
      <c r="AA40" s="273" t="s">
        <v>54</v>
      </c>
    </row>
    <row r="41" spans="2:27" ht="20.100000000000001" customHeight="1">
      <c r="B41" s="1246" t="s">
        <v>352</v>
      </c>
      <c r="C41" s="305" t="s">
        <v>353</v>
      </c>
      <c r="D41" s="306"/>
      <c r="E41" s="307"/>
      <c r="F41" s="308"/>
      <c r="G41" s="309"/>
      <c r="H41" s="310"/>
      <c r="I41" s="311"/>
      <c r="J41" s="311"/>
      <c r="K41" s="311"/>
      <c r="L41" s="312"/>
      <c r="M41" s="311"/>
      <c r="N41" s="311"/>
      <c r="O41" s="311"/>
      <c r="P41" s="311"/>
      <c r="Q41" s="311"/>
      <c r="R41" s="311"/>
      <c r="S41" s="311"/>
      <c r="T41" s="311"/>
      <c r="U41" s="312">
        <f>SUM(I41:T41)</f>
        <v>0</v>
      </c>
      <c r="V41" s="312">
        <f>IF(U41="","",G41-U41)</f>
        <v>0</v>
      </c>
      <c r="W41" s="313">
        <f>SUM(U41,V41)</f>
        <v>0</v>
      </c>
      <c r="X41" s="272" t="s">
        <v>54</v>
      </c>
      <c r="Y41" s="286" t="str">
        <f t="shared" ref="Y41:Y46" si="18">IF($G41=0,"",IF(G41=W41,"○","×"))</f>
        <v/>
      </c>
      <c r="Z41" s="273" t="s">
        <v>54</v>
      </c>
      <c r="AA41" s="273" t="s">
        <v>54</v>
      </c>
    </row>
    <row r="42" spans="2:27" ht="20.100000000000001" customHeight="1">
      <c r="B42" s="1247"/>
      <c r="C42" s="314" t="s">
        <v>354</v>
      </c>
      <c r="D42" s="315"/>
      <c r="E42" s="316"/>
      <c r="F42" s="317"/>
      <c r="G42" s="280"/>
      <c r="H42" s="281"/>
      <c r="I42" s="283"/>
      <c r="J42" s="283"/>
      <c r="K42" s="283"/>
      <c r="L42" s="283"/>
      <c r="M42" s="282"/>
      <c r="N42" s="283"/>
      <c r="O42" s="283"/>
      <c r="P42" s="283"/>
      <c r="Q42" s="283"/>
      <c r="R42" s="283"/>
      <c r="S42" s="283"/>
      <c r="T42" s="283"/>
      <c r="U42" s="282">
        <f>SUM(I42:T42)</f>
        <v>0</v>
      </c>
      <c r="V42" s="282">
        <f>IF(U42="","",G42-U42)</f>
        <v>0</v>
      </c>
      <c r="W42" s="284">
        <f>SUM(U42,V42)</f>
        <v>0</v>
      </c>
      <c r="X42" s="272" t="s">
        <v>54</v>
      </c>
      <c r="Y42" s="286" t="str">
        <f t="shared" si="18"/>
        <v/>
      </c>
      <c r="Z42" s="273" t="s">
        <v>54</v>
      </c>
      <c r="AA42" s="273" t="s">
        <v>54</v>
      </c>
    </row>
    <row r="43" spans="2:27" ht="20.100000000000001" customHeight="1" thickBot="1">
      <c r="B43" s="1248"/>
      <c r="C43" s="318" t="s">
        <v>355</v>
      </c>
      <c r="D43" s="319"/>
      <c r="E43" s="320"/>
      <c r="F43" s="299"/>
      <c r="G43" s="300"/>
      <c r="H43" s="321"/>
      <c r="I43" s="303"/>
      <c r="J43" s="303"/>
      <c r="K43" s="303"/>
      <c r="L43" s="303"/>
      <c r="M43" s="303"/>
      <c r="N43" s="302"/>
      <c r="O43" s="303"/>
      <c r="P43" s="303"/>
      <c r="Q43" s="303"/>
      <c r="R43" s="303"/>
      <c r="S43" s="303"/>
      <c r="T43" s="303"/>
      <c r="U43" s="302">
        <f>SUM(I43:T43)</f>
        <v>0</v>
      </c>
      <c r="V43" s="302">
        <f>IF(U43="","",G43-U43)</f>
        <v>0</v>
      </c>
      <c r="W43" s="304">
        <f>SUM(U43,V43)</f>
        <v>0</v>
      </c>
      <c r="X43" s="272" t="s">
        <v>54</v>
      </c>
      <c r="Y43" s="286" t="str">
        <f t="shared" si="18"/>
        <v/>
      </c>
      <c r="Z43" s="273" t="s">
        <v>54</v>
      </c>
      <c r="AA43" s="273" t="s">
        <v>54</v>
      </c>
    </row>
    <row r="44" spans="2:27" ht="20.100000000000001" customHeight="1">
      <c r="B44" s="322"/>
      <c r="C44" s="323" t="s">
        <v>356</v>
      </c>
      <c r="D44" s="324"/>
      <c r="E44" s="325"/>
      <c r="F44" s="326"/>
      <c r="G44" s="327"/>
      <c r="H44" s="328"/>
      <c r="I44" s="270"/>
      <c r="J44" s="270"/>
      <c r="K44" s="270"/>
      <c r="L44" s="270"/>
      <c r="M44" s="270"/>
      <c r="N44" s="270"/>
      <c r="O44" s="270"/>
      <c r="P44" s="270"/>
      <c r="Q44" s="269"/>
      <c r="R44" s="270"/>
      <c r="S44" s="270"/>
      <c r="T44" s="270"/>
      <c r="U44" s="269">
        <f>SUM(I44:T44)</f>
        <v>0</v>
      </c>
      <c r="V44" s="269">
        <f>IF(U44="","",G44-U44)</f>
        <v>0</v>
      </c>
      <c r="W44" s="271">
        <f>SUM(U44,V44)</f>
        <v>0</v>
      </c>
      <c r="X44" s="272" t="s">
        <v>54</v>
      </c>
      <c r="Y44" s="286" t="str">
        <f t="shared" si="18"/>
        <v/>
      </c>
      <c r="Z44" s="273" t="s">
        <v>54</v>
      </c>
      <c r="AA44" s="273" t="s">
        <v>54</v>
      </c>
    </row>
    <row r="45" spans="2:27" ht="20.100000000000001" customHeight="1">
      <c r="B45" s="329"/>
      <c r="C45" s="330" t="s">
        <v>357</v>
      </c>
      <c r="D45" s="315"/>
      <c r="E45" s="316"/>
      <c r="F45" s="317"/>
      <c r="G45" s="280"/>
      <c r="H45" s="281"/>
      <c r="I45" s="283"/>
      <c r="J45" s="283"/>
      <c r="K45" s="283"/>
      <c r="L45" s="283"/>
      <c r="M45" s="283"/>
      <c r="N45" s="283"/>
      <c r="O45" s="283"/>
      <c r="P45" s="283"/>
      <c r="Q45" s="282"/>
      <c r="R45" s="283"/>
      <c r="S45" s="283"/>
      <c r="T45" s="283"/>
      <c r="U45" s="282">
        <f>SUM(I45:T45)</f>
        <v>0</v>
      </c>
      <c r="V45" s="282">
        <f>IF(U45="","",G45-U45)</f>
        <v>0</v>
      </c>
      <c r="W45" s="284">
        <f>SUM(U45,V45)</f>
        <v>0</v>
      </c>
      <c r="X45" s="272" t="s">
        <v>54</v>
      </c>
      <c r="Y45" s="286" t="str">
        <f t="shared" si="18"/>
        <v/>
      </c>
      <c r="Z45" s="273" t="s">
        <v>54</v>
      </c>
      <c r="AA45" s="273" t="s">
        <v>54</v>
      </c>
    </row>
    <row r="46" spans="2:27" ht="20.100000000000001" customHeight="1" thickBot="1">
      <c r="B46" s="296" t="s">
        <v>351</v>
      </c>
      <c r="C46" s="331"/>
      <c r="D46" s="331"/>
      <c r="E46" s="332"/>
      <c r="F46" s="332"/>
      <c r="G46" s="300">
        <f>SUM(G41:G45)</f>
        <v>0</v>
      </c>
      <c r="H46" s="333"/>
      <c r="I46" s="303"/>
      <c r="J46" s="303"/>
      <c r="K46" s="303"/>
      <c r="L46" s="302">
        <f t="shared" ref="L46:W46" si="19">SUM(L41:L45)</f>
        <v>0</v>
      </c>
      <c r="M46" s="302">
        <f t="shared" si="19"/>
        <v>0</v>
      </c>
      <c r="N46" s="302">
        <f t="shared" si="19"/>
        <v>0</v>
      </c>
      <c r="O46" s="302">
        <f t="shared" si="19"/>
        <v>0</v>
      </c>
      <c r="P46" s="302">
        <f t="shared" si="19"/>
        <v>0</v>
      </c>
      <c r="Q46" s="302">
        <f t="shared" si="19"/>
        <v>0</v>
      </c>
      <c r="R46" s="302">
        <f t="shared" si="19"/>
        <v>0</v>
      </c>
      <c r="S46" s="302">
        <f t="shared" si="19"/>
        <v>0</v>
      </c>
      <c r="T46" s="302">
        <f t="shared" si="19"/>
        <v>0</v>
      </c>
      <c r="U46" s="302">
        <f t="shared" si="19"/>
        <v>0</v>
      </c>
      <c r="V46" s="302">
        <f t="shared" si="19"/>
        <v>0</v>
      </c>
      <c r="W46" s="304">
        <f t="shared" si="19"/>
        <v>0</v>
      </c>
      <c r="X46" s="272" t="s">
        <v>54</v>
      </c>
      <c r="Y46" s="286" t="str">
        <f t="shared" si="18"/>
        <v/>
      </c>
      <c r="Z46" s="273" t="s">
        <v>54</v>
      </c>
      <c r="AA46" s="273" t="s">
        <v>54</v>
      </c>
    </row>
    <row r="47" spans="2:27" ht="20.100000000000001" customHeight="1" thickBot="1">
      <c r="B47" s="1255" t="str">
        <f>B28&amp;"の計"</f>
        <v>見積書２【太陽光発電設備等（蓄電池等以外）】の計</v>
      </c>
      <c r="C47" s="1256"/>
      <c r="D47" s="1256"/>
      <c r="E47" s="1256"/>
      <c r="F47" s="1257"/>
      <c r="G47" s="334">
        <f>SUM(G40,G46)</f>
        <v>0</v>
      </c>
      <c r="H47" s="335"/>
      <c r="I47" s="336">
        <f t="shared" ref="I47:T47" si="20">SUM(I40,I46)</f>
        <v>0</v>
      </c>
      <c r="J47" s="336">
        <f t="shared" si="20"/>
        <v>0</v>
      </c>
      <c r="K47" s="336">
        <f t="shared" si="20"/>
        <v>0</v>
      </c>
      <c r="L47" s="336">
        <f t="shared" si="20"/>
        <v>0</v>
      </c>
      <c r="M47" s="336">
        <f t="shared" si="20"/>
        <v>0</v>
      </c>
      <c r="N47" s="336">
        <f t="shared" si="20"/>
        <v>0</v>
      </c>
      <c r="O47" s="336">
        <f t="shared" si="20"/>
        <v>0</v>
      </c>
      <c r="P47" s="336">
        <f t="shared" si="20"/>
        <v>0</v>
      </c>
      <c r="Q47" s="336">
        <f t="shared" si="20"/>
        <v>0</v>
      </c>
      <c r="R47" s="336">
        <f t="shared" si="20"/>
        <v>0</v>
      </c>
      <c r="S47" s="336">
        <f t="shared" si="20"/>
        <v>0</v>
      </c>
      <c r="T47" s="336">
        <f t="shared" si="20"/>
        <v>0</v>
      </c>
      <c r="U47" s="336">
        <f>SUM(U40,U46)</f>
        <v>0</v>
      </c>
      <c r="V47" s="336">
        <f>SUM(V40,V46)</f>
        <v>0</v>
      </c>
      <c r="W47" s="337">
        <f>SUM(W40,W46)</f>
        <v>0</v>
      </c>
      <c r="X47" s="272" t="s">
        <v>54</v>
      </c>
      <c r="Y47" s="286" t="str">
        <f>IF(AND(G47=0,W47=0),"",IF(G47=W47,"○","×"))</f>
        <v/>
      </c>
      <c r="Z47" s="273" t="s">
        <v>54</v>
      </c>
      <c r="AA47" s="273" t="s">
        <v>54</v>
      </c>
    </row>
    <row r="48" spans="2:27" ht="20.100000000000001" customHeight="1" thickBot="1">
      <c r="B48" s="1249" t="s">
        <v>359</v>
      </c>
      <c r="C48" s="1250"/>
      <c r="D48" s="1250"/>
      <c r="E48" s="1250"/>
      <c r="F48" s="1251"/>
      <c r="G48" s="339">
        <f>SUM(G27,G47)</f>
        <v>0</v>
      </c>
      <c r="H48" s="340"/>
      <c r="I48" s="341">
        <f t="shared" ref="I48:W48" si="21">SUM(I27,I47)</f>
        <v>0</v>
      </c>
      <c r="J48" s="341">
        <f t="shared" si="21"/>
        <v>0</v>
      </c>
      <c r="K48" s="341">
        <f t="shared" si="21"/>
        <v>0</v>
      </c>
      <c r="L48" s="341">
        <f t="shared" si="21"/>
        <v>0</v>
      </c>
      <c r="M48" s="341">
        <f t="shared" si="21"/>
        <v>0</v>
      </c>
      <c r="N48" s="341">
        <f t="shared" si="21"/>
        <v>0</v>
      </c>
      <c r="O48" s="341">
        <f t="shared" si="21"/>
        <v>0</v>
      </c>
      <c r="P48" s="341">
        <f t="shared" si="21"/>
        <v>0</v>
      </c>
      <c r="Q48" s="341">
        <f t="shared" si="21"/>
        <v>0</v>
      </c>
      <c r="R48" s="341">
        <f t="shared" si="21"/>
        <v>0</v>
      </c>
      <c r="S48" s="341">
        <f t="shared" si="21"/>
        <v>0</v>
      </c>
      <c r="T48" s="341">
        <f t="shared" si="21"/>
        <v>0</v>
      </c>
      <c r="U48" s="342">
        <f t="shared" si="21"/>
        <v>0</v>
      </c>
      <c r="V48" s="341">
        <f t="shared" si="21"/>
        <v>0</v>
      </c>
      <c r="W48" s="343">
        <f t="shared" si="21"/>
        <v>0</v>
      </c>
      <c r="X48" s="272" t="s">
        <v>54</v>
      </c>
      <c r="Y48" s="273" t="s">
        <v>54</v>
      </c>
      <c r="Z48" s="273" t="s">
        <v>54</v>
      </c>
      <c r="AA48" s="273" t="s">
        <v>54</v>
      </c>
    </row>
    <row r="49" spans="2:36" ht="20.100000000000001" customHeight="1">
      <c r="B49" s="1258" t="s">
        <v>360</v>
      </c>
      <c r="C49" s="1259"/>
      <c r="D49" s="1259"/>
      <c r="E49" s="1259"/>
      <c r="F49" s="1260"/>
      <c r="G49" s="327"/>
      <c r="H49" s="328"/>
      <c r="I49" s="269"/>
      <c r="J49" s="269"/>
      <c r="K49" s="269"/>
      <c r="L49" s="270"/>
      <c r="M49" s="270"/>
      <c r="N49" s="270"/>
      <c r="O49" s="269"/>
      <c r="P49" s="269"/>
      <c r="Q49" s="269"/>
      <c r="R49" s="269"/>
      <c r="S49" s="269"/>
      <c r="T49" s="269"/>
      <c r="U49" s="269">
        <f t="shared" ref="U49:U54" si="22">SUM(I49:T49)</f>
        <v>0</v>
      </c>
      <c r="V49" s="269">
        <v>0</v>
      </c>
      <c r="W49" s="271">
        <f t="shared" ref="W49:W54" si="23">SUM(U49,V49)</f>
        <v>0</v>
      </c>
      <c r="X49" s="272" t="s">
        <v>54</v>
      </c>
      <c r="Y49" s="273" t="s">
        <v>54</v>
      </c>
      <c r="Z49" s="273" t="s">
        <v>54</v>
      </c>
      <c r="AA49" s="273" t="s">
        <v>54</v>
      </c>
    </row>
    <row r="50" spans="2:36" ht="20.100000000000001" customHeight="1">
      <c r="B50" s="275">
        <v>1</v>
      </c>
      <c r="C50" s="276"/>
      <c r="D50" s="277"/>
      <c r="E50" s="278"/>
      <c r="F50" s="279"/>
      <c r="G50" s="280" t="str">
        <f>IF(OR(E50="",F50=""),"",E50*F50)</f>
        <v/>
      </c>
      <c r="H50" s="281"/>
      <c r="I50" s="282"/>
      <c r="J50" s="282"/>
      <c r="K50" s="282"/>
      <c r="L50" s="283"/>
      <c r="M50" s="283"/>
      <c r="N50" s="283"/>
      <c r="O50" s="282"/>
      <c r="P50" s="282"/>
      <c r="Q50" s="282"/>
      <c r="R50" s="282"/>
      <c r="S50" s="282"/>
      <c r="T50" s="282"/>
      <c r="U50" s="282">
        <f t="shared" si="22"/>
        <v>0</v>
      </c>
      <c r="V50" s="269">
        <v>0</v>
      </c>
      <c r="W50" s="284">
        <f t="shared" si="23"/>
        <v>0</v>
      </c>
      <c r="X50" s="285" t="str">
        <f>IF(G50="","",IF(E50*F50=G50,"○","×"))</f>
        <v/>
      </c>
      <c r="Y50" s="286" t="str">
        <f>IF(AND(G50="",W50=0),"",IF(G50=W50,"○","×"))</f>
        <v/>
      </c>
      <c r="Z50" s="286" t="str">
        <f t="shared" ref="Z50:AA53" si="24">IF($G50="","",IF(INT(E50)=E50,"ー","あり"))</f>
        <v/>
      </c>
      <c r="AA50" s="286" t="str">
        <f t="shared" si="24"/>
        <v/>
      </c>
    </row>
    <row r="51" spans="2:36" ht="20.100000000000001" customHeight="1">
      <c r="B51" s="275">
        <v>2</v>
      </c>
      <c r="C51" s="276"/>
      <c r="D51" s="277"/>
      <c r="E51" s="278"/>
      <c r="F51" s="279"/>
      <c r="G51" s="280" t="str">
        <f>IF(OR(E51="",F51=""),"",E51*F51)</f>
        <v/>
      </c>
      <c r="H51" s="281"/>
      <c r="I51" s="282"/>
      <c r="J51" s="282"/>
      <c r="K51" s="282"/>
      <c r="L51" s="283"/>
      <c r="M51" s="283"/>
      <c r="N51" s="283"/>
      <c r="O51" s="282"/>
      <c r="P51" s="282"/>
      <c r="Q51" s="282"/>
      <c r="R51" s="282"/>
      <c r="S51" s="282"/>
      <c r="T51" s="282"/>
      <c r="U51" s="282">
        <f t="shared" si="22"/>
        <v>0</v>
      </c>
      <c r="V51" s="269">
        <v>0</v>
      </c>
      <c r="W51" s="284">
        <f t="shared" si="23"/>
        <v>0</v>
      </c>
      <c r="X51" s="285" t="str">
        <f>IF(G51="","",IF(E51*F51=G51,"○","×"))</f>
        <v/>
      </c>
      <c r="Y51" s="286" t="str">
        <f>IF(AND(G51="",W51=0),"",IF(G51=W51,"○","×"))</f>
        <v/>
      </c>
      <c r="Z51" s="286" t="str">
        <f t="shared" si="24"/>
        <v/>
      </c>
      <c r="AA51" s="286" t="str">
        <f t="shared" si="24"/>
        <v/>
      </c>
    </row>
    <row r="52" spans="2:36" ht="20.100000000000001" customHeight="1">
      <c r="B52" s="275">
        <v>3</v>
      </c>
      <c r="C52" s="276"/>
      <c r="D52" s="277"/>
      <c r="E52" s="278"/>
      <c r="F52" s="279"/>
      <c r="G52" s="280" t="str">
        <f>IF(OR(E52="",F52=""),"",E52*F52)</f>
        <v/>
      </c>
      <c r="H52" s="281"/>
      <c r="I52" s="282"/>
      <c r="J52" s="282"/>
      <c r="K52" s="282"/>
      <c r="L52" s="283"/>
      <c r="M52" s="283"/>
      <c r="N52" s="283"/>
      <c r="O52" s="282"/>
      <c r="P52" s="282"/>
      <c r="Q52" s="282"/>
      <c r="R52" s="282"/>
      <c r="S52" s="282"/>
      <c r="T52" s="282"/>
      <c r="U52" s="282">
        <f t="shared" si="22"/>
        <v>0</v>
      </c>
      <c r="V52" s="269">
        <v>0</v>
      </c>
      <c r="W52" s="284">
        <f t="shared" si="23"/>
        <v>0</v>
      </c>
      <c r="X52" s="285" t="str">
        <f>IF(G52="","",IF(E52*F52=G52,"○","×"))</f>
        <v/>
      </c>
      <c r="Y52" s="286" t="str">
        <f>IF(AND(G52="",W52=0),"",IF(G52=W52,"○","×"))</f>
        <v/>
      </c>
      <c r="Z52" s="286" t="str">
        <f t="shared" si="24"/>
        <v/>
      </c>
      <c r="AA52" s="286" t="str">
        <f t="shared" si="24"/>
        <v/>
      </c>
    </row>
    <row r="53" spans="2:36" ht="20.100000000000001" customHeight="1">
      <c r="B53" s="275">
        <v>4</v>
      </c>
      <c r="C53" s="276"/>
      <c r="D53" s="277"/>
      <c r="E53" s="278"/>
      <c r="F53" s="279"/>
      <c r="G53" s="280" t="str">
        <f>IF(OR(E53="",F53=""),"",E53*F53)</f>
        <v/>
      </c>
      <c r="H53" s="281"/>
      <c r="I53" s="282"/>
      <c r="J53" s="282"/>
      <c r="K53" s="282"/>
      <c r="L53" s="283"/>
      <c r="M53" s="283"/>
      <c r="N53" s="283"/>
      <c r="O53" s="282"/>
      <c r="P53" s="282"/>
      <c r="Q53" s="282"/>
      <c r="R53" s="282"/>
      <c r="S53" s="282"/>
      <c r="T53" s="282"/>
      <c r="U53" s="282">
        <f t="shared" si="22"/>
        <v>0</v>
      </c>
      <c r="V53" s="269">
        <v>0</v>
      </c>
      <c r="W53" s="284">
        <f t="shared" si="23"/>
        <v>0</v>
      </c>
      <c r="X53" s="285" t="str">
        <f>IF(G53="","",IF(E53*F53=G53,"○","×"))</f>
        <v/>
      </c>
      <c r="Y53" s="286" t="str">
        <f>IF(AND(G53="",W53=0),"",IF(G53=W53,"○","×"))</f>
        <v/>
      </c>
      <c r="Z53" s="286" t="str">
        <f t="shared" si="24"/>
        <v/>
      </c>
      <c r="AA53" s="286" t="str">
        <f t="shared" si="24"/>
        <v/>
      </c>
    </row>
    <row r="54" spans="2:36" ht="20.100000000000001" customHeight="1">
      <c r="B54" s="288"/>
      <c r="C54" s="289"/>
      <c r="D54" s="290"/>
      <c r="E54" s="291"/>
      <c r="F54" s="292"/>
      <c r="G54" s="280" t="str">
        <f>IF(OR(E54="",F54=""),"",E54*F54)</f>
        <v/>
      </c>
      <c r="H54" s="293"/>
      <c r="I54" s="294"/>
      <c r="J54" s="294"/>
      <c r="K54" s="294"/>
      <c r="L54" s="295"/>
      <c r="M54" s="295"/>
      <c r="N54" s="295"/>
      <c r="O54" s="294"/>
      <c r="P54" s="294"/>
      <c r="Q54" s="294"/>
      <c r="R54" s="294"/>
      <c r="S54" s="294"/>
      <c r="T54" s="294"/>
      <c r="U54" s="282">
        <f t="shared" si="22"/>
        <v>0</v>
      </c>
      <c r="V54" s="269">
        <v>0</v>
      </c>
      <c r="W54" s="284">
        <f t="shared" si="23"/>
        <v>0</v>
      </c>
      <c r="X54" s="285" t="str">
        <f>IF(G54="","",IF(E54*F54=G54,"○","×"))</f>
        <v/>
      </c>
      <c r="Y54" s="286" t="str">
        <f>IF(AND(G54="",W54=0),"",IF(G54=W54,"○","×"))</f>
        <v/>
      </c>
      <c r="Z54" s="286" t="str">
        <f>IF($G54="","",IF(INT(E54)=E54,"ー","あり"))</f>
        <v/>
      </c>
      <c r="AA54" s="286" t="str">
        <f>IF($G54="","",IF(INT(F54)=F54,"ー","あり"))</f>
        <v/>
      </c>
    </row>
    <row r="55" spans="2:36" ht="20.100000000000001" customHeight="1" thickBot="1">
      <c r="B55" s="296" t="s">
        <v>351</v>
      </c>
      <c r="C55" s="297"/>
      <c r="D55" s="297"/>
      <c r="E55" s="298"/>
      <c r="F55" s="299"/>
      <c r="G55" s="300">
        <f>SUM(G49:G54)</f>
        <v>0</v>
      </c>
      <c r="H55" s="301"/>
      <c r="I55" s="302">
        <f>SUM(I49:I54)</f>
        <v>0</v>
      </c>
      <c r="J55" s="302">
        <f>SUM(J49:J54)</f>
        <v>0</v>
      </c>
      <c r="K55" s="302">
        <f>SUM(K49:K54)</f>
        <v>0</v>
      </c>
      <c r="L55" s="303"/>
      <c r="M55" s="303"/>
      <c r="N55" s="303"/>
      <c r="O55" s="302">
        <f t="shared" ref="O55:W55" si="25">SUM(O49:O54)</f>
        <v>0</v>
      </c>
      <c r="P55" s="302">
        <f t="shared" si="25"/>
        <v>0</v>
      </c>
      <c r="Q55" s="302">
        <f t="shared" si="25"/>
        <v>0</v>
      </c>
      <c r="R55" s="302">
        <f t="shared" si="25"/>
        <v>0</v>
      </c>
      <c r="S55" s="302">
        <f t="shared" si="25"/>
        <v>0</v>
      </c>
      <c r="T55" s="302">
        <f t="shared" si="25"/>
        <v>0</v>
      </c>
      <c r="U55" s="302">
        <f t="shared" si="25"/>
        <v>0</v>
      </c>
      <c r="V55" s="302">
        <f t="shared" si="25"/>
        <v>0</v>
      </c>
      <c r="W55" s="304">
        <f t="shared" si="25"/>
        <v>0</v>
      </c>
      <c r="X55" s="272" t="s">
        <v>54</v>
      </c>
      <c r="Y55" s="286" t="str">
        <f>IF(AND(G55=0,W55=0),"",IF(G55=W55,"○","×"))</f>
        <v/>
      </c>
      <c r="Z55" s="273" t="s">
        <v>54</v>
      </c>
      <c r="AA55" s="273" t="s">
        <v>54</v>
      </c>
    </row>
    <row r="56" spans="2:36" ht="20.100000000000001" customHeight="1">
      <c r="B56" s="1246" t="s">
        <v>352</v>
      </c>
      <c r="C56" s="305" t="s">
        <v>353</v>
      </c>
      <c r="D56" s="306"/>
      <c r="E56" s="307"/>
      <c r="F56" s="308"/>
      <c r="G56" s="309"/>
      <c r="H56" s="310"/>
      <c r="I56" s="311"/>
      <c r="J56" s="311"/>
      <c r="K56" s="311"/>
      <c r="L56" s="312"/>
      <c r="M56" s="311"/>
      <c r="N56" s="311"/>
      <c r="O56" s="311"/>
      <c r="P56" s="311"/>
      <c r="Q56" s="311"/>
      <c r="R56" s="311"/>
      <c r="S56" s="311"/>
      <c r="T56" s="311"/>
      <c r="U56" s="312">
        <f>SUM(I56:T56)</f>
        <v>0</v>
      </c>
      <c r="V56" s="312">
        <f>IF(U56="","",G56-U56)</f>
        <v>0</v>
      </c>
      <c r="W56" s="313">
        <f>SUM(U56,V56)</f>
        <v>0</v>
      </c>
      <c r="X56" s="272" t="s">
        <v>54</v>
      </c>
      <c r="Y56" s="286" t="str">
        <f t="shared" ref="Y56:Y61" si="26">IF($G56=0,"",IF(G56=W56,"○","×"))</f>
        <v/>
      </c>
      <c r="Z56" s="273" t="s">
        <v>54</v>
      </c>
      <c r="AA56" s="273" t="s">
        <v>54</v>
      </c>
    </row>
    <row r="57" spans="2:36" ht="20.100000000000001" customHeight="1">
      <c r="B57" s="1247"/>
      <c r="C57" s="314" t="s">
        <v>354</v>
      </c>
      <c r="D57" s="315"/>
      <c r="E57" s="316"/>
      <c r="F57" s="317"/>
      <c r="G57" s="280"/>
      <c r="H57" s="281"/>
      <c r="I57" s="283"/>
      <c r="J57" s="283"/>
      <c r="K57" s="283"/>
      <c r="L57" s="283"/>
      <c r="M57" s="282"/>
      <c r="N57" s="283"/>
      <c r="O57" s="283"/>
      <c r="P57" s="283"/>
      <c r="Q57" s="283"/>
      <c r="R57" s="283"/>
      <c r="S57" s="283"/>
      <c r="T57" s="283"/>
      <c r="U57" s="282">
        <f>SUM(I57:T57)</f>
        <v>0</v>
      </c>
      <c r="V57" s="282">
        <f>IF(U57="","",G57-U57)</f>
        <v>0</v>
      </c>
      <c r="W57" s="284">
        <f>SUM(U57,V57)</f>
        <v>0</v>
      </c>
      <c r="X57" s="272" t="s">
        <v>54</v>
      </c>
      <c r="Y57" s="286" t="str">
        <f t="shared" si="26"/>
        <v/>
      </c>
      <c r="Z57" s="273" t="s">
        <v>54</v>
      </c>
      <c r="AA57" s="273" t="s">
        <v>54</v>
      </c>
    </row>
    <row r="58" spans="2:36" ht="20.100000000000001" customHeight="1" thickBot="1">
      <c r="B58" s="1248"/>
      <c r="C58" s="318" t="s">
        <v>355</v>
      </c>
      <c r="D58" s="319"/>
      <c r="E58" s="320"/>
      <c r="F58" s="299"/>
      <c r="G58" s="300"/>
      <c r="H58" s="321"/>
      <c r="I58" s="303"/>
      <c r="J58" s="303"/>
      <c r="K58" s="303"/>
      <c r="L58" s="303"/>
      <c r="M58" s="303"/>
      <c r="N58" s="302"/>
      <c r="O58" s="303"/>
      <c r="P58" s="303"/>
      <c r="Q58" s="303"/>
      <c r="R58" s="303"/>
      <c r="S58" s="303"/>
      <c r="T58" s="303"/>
      <c r="U58" s="302">
        <f>SUM(I58:T58)</f>
        <v>0</v>
      </c>
      <c r="V58" s="302">
        <f>IF(U58="","",G58-U58)</f>
        <v>0</v>
      </c>
      <c r="W58" s="304">
        <f>SUM(U58,V58)</f>
        <v>0</v>
      </c>
      <c r="X58" s="272" t="s">
        <v>54</v>
      </c>
      <c r="Y58" s="286" t="str">
        <f t="shared" si="26"/>
        <v/>
      </c>
      <c r="Z58" s="273" t="s">
        <v>54</v>
      </c>
      <c r="AA58" s="273" t="s">
        <v>54</v>
      </c>
    </row>
    <row r="59" spans="2:36" ht="20.100000000000001" customHeight="1">
      <c r="B59" s="322"/>
      <c r="C59" s="323" t="s">
        <v>356</v>
      </c>
      <c r="D59" s="324"/>
      <c r="E59" s="325"/>
      <c r="F59" s="326"/>
      <c r="G59" s="327"/>
      <c r="H59" s="328"/>
      <c r="I59" s="270"/>
      <c r="J59" s="270"/>
      <c r="K59" s="270"/>
      <c r="L59" s="270"/>
      <c r="M59" s="270"/>
      <c r="N59" s="270"/>
      <c r="O59" s="270"/>
      <c r="P59" s="270"/>
      <c r="Q59" s="269"/>
      <c r="R59" s="270"/>
      <c r="S59" s="270"/>
      <c r="T59" s="270"/>
      <c r="U59" s="269">
        <f>SUM(I59:T59)</f>
        <v>0</v>
      </c>
      <c r="V59" s="269">
        <f>IF(U59="","",G59-U59)</f>
        <v>0</v>
      </c>
      <c r="W59" s="271">
        <f>SUM(U59,V59)</f>
        <v>0</v>
      </c>
      <c r="X59" s="272" t="s">
        <v>54</v>
      </c>
      <c r="Y59" s="286" t="str">
        <f t="shared" si="26"/>
        <v/>
      </c>
      <c r="Z59" s="273" t="s">
        <v>54</v>
      </c>
      <c r="AA59" s="273" t="s">
        <v>54</v>
      </c>
    </row>
    <row r="60" spans="2:36" ht="20.100000000000001" customHeight="1">
      <c r="B60" s="329"/>
      <c r="C60" s="330" t="s">
        <v>357</v>
      </c>
      <c r="D60" s="315"/>
      <c r="E60" s="316"/>
      <c r="F60" s="317"/>
      <c r="G60" s="280"/>
      <c r="H60" s="281"/>
      <c r="I60" s="283"/>
      <c r="J60" s="283"/>
      <c r="K60" s="283"/>
      <c r="L60" s="283"/>
      <c r="M60" s="283"/>
      <c r="N60" s="283"/>
      <c r="O60" s="283"/>
      <c r="P60" s="283"/>
      <c r="Q60" s="282"/>
      <c r="R60" s="283"/>
      <c r="S60" s="283"/>
      <c r="T60" s="283"/>
      <c r="U60" s="282">
        <f>SUM(I60:T60)</f>
        <v>0</v>
      </c>
      <c r="V60" s="282">
        <f>IF(U60="","",G60-U60)</f>
        <v>0</v>
      </c>
      <c r="W60" s="284">
        <f>SUM(U60,V60)</f>
        <v>0</v>
      </c>
      <c r="X60" s="272" t="s">
        <v>54</v>
      </c>
      <c r="Y60" s="286" t="str">
        <f t="shared" si="26"/>
        <v/>
      </c>
      <c r="Z60" s="273" t="s">
        <v>54</v>
      </c>
      <c r="AA60" s="273" t="s">
        <v>54</v>
      </c>
    </row>
    <row r="61" spans="2:36" ht="20.100000000000001" customHeight="1" thickBot="1">
      <c r="B61" s="296" t="s">
        <v>351</v>
      </c>
      <c r="C61" s="331"/>
      <c r="D61" s="331"/>
      <c r="E61" s="332"/>
      <c r="F61" s="332"/>
      <c r="G61" s="300">
        <f>SUM(G56:G60)</f>
        <v>0</v>
      </c>
      <c r="H61" s="333"/>
      <c r="I61" s="303"/>
      <c r="J61" s="303"/>
      <c r="K61" s="303"/>
      <c r="L61" s="302">
        <f t="shared" ref="L61:V61" si="27">SUM(L56:L60)</f>
        <v>0</v>
      </c>
      <c r="M61" s="302">
        <f t="shared" si="27"/>
        <v>0</v>
      </c>
      <c r="N61" s="302">
        <f t="shared" si="27"/>
        <v>0</v>
      </c>
      <c r="O61" s="302">
        <f t="shared" si="27"/>
        <v>0</v>
      </c>
      <c r="P61" s="302">
        <f t="shared" si="27"/>
        <v>0</v>
      </c>
      <c r="Q61" s="302">
        <f t="shared" si="27"/>
        <v>0</v>
      </c>
      <c r="R61" s="302">
        <f t="shared" si="27"/>
        <v>0</v>
      </c>
      <c r="S61" s="302">
        <f t="shared" si="27"/>
        <v>0</v>
      </c>
      <c r="T61" s="302">
        <f t="shared" si="27"/>
        <v>0</v>
      </c>
      <c r="U61" s="302">
        <f t="shared" si="27"/>
        <v>0</v>
      </c>
      <c r="V61" s="302">
        <f t="shared" si="27"/>
        <v>0</v>
      </c>
      <c r="W61" s="304">
        <f>SUM(W56:W60)</f>
        <v>0</v>
      </c>
      <c r="X61" s="272" t="s">
        <v>54</v>
      </c>
      <c r="Y61" s="286" t="str">
        <f t="shared" si="26"/>
        <v/>
      </c>
      <c r="Z61" s="273" t="s">
        <v>54</v>
      </c>
      <c r="AA61" s="273" t="s">
        <v>54</v>
      </c>
    </row>
    <row r="62" spans="2:36" ht="20.100000000000001" customHeight="1" thickBot="1">
      <c r="B62" s="1249" t="str">
        <f>B49&amp;"の計"</f>
        <v>【定置用蓄電池】の計</v>
      </c>
      <c r="C62" s="1250"/>
      <c r="D62" s="1250"/>
      <c r="E62" s="1250"/>
      <c r="F62" s="1251"/>
      <c r="G62" s="339">
        <f>SUM(G55,G61)</f>
        <v>0</v>
      </c>
      <c r="H62" s="344"/>
      <c r="I62" s="341">
        <f t="shared" ref="I62:W62" si="28">SUM(I55,I61)</f>
        <v>0</v>
      </c>
      <c r="J62" s="341">
        <f t="shared" si="28"/>
        <v>0</v>
      </c>
      <c r="K62" s="341">
        <f t="shared" si="28"/>
        <v>0</v>
      </c>
      <c r="L62" s="341">
        <f t="shared" si="28"/>
        <v>0</v>
      </c>
      <c r="M62" s="341">
        <f t="shared" si="28"/>
        <v>0</v>
      </c>
      <c r="N62" s="341">
        <f t="shared" si="28"/>
        <v>0</v>
      </c>
      <c r="O62" s="341">
        <f t="shared" si="28"/>
        <v>0</v>
      </c>
      <c r="P62" s="341">
        <f t="shared" si="28"/>
        <v>0</v>
      </c>
      <c r="Q62" s="341">
        <f t="shared" si="28"/>
        <v>0</v>
      </c>
      <c r="R62" s="341">
        <f t="shared" si="28"/>
        <v>0</v>
      </c>
      <c r="S62" s="341">
        <f t="shared" si="28"/>
        <v>0</v>
      </c>
      <c r="T62" s="341">
        <f t="shared" si="28"/>
        <v>0</v>
      </c>
      <c r="U62" s="342">
        <f>SUM(U55,U61)</f>
        <v>0</v>
      </c>
      <c r="V62" s="341">
        <f t="shared" si="28"/>
        <v>0</v>
      </c>
      <c r="W62" s="343">
        <f t="shared" si="28"/>
        <v>0</v>
      </c>
      <c r="X62" s="246"/>
      <c r="Y62" s="246"/>
      <c r="AA62" s="274"/>
      <c r="AB62" s="274"/>
      <c r="AI62" s="246"/>
      <c r="AJ62" s="246"/>
    </row>
    <row r="63" spans="2:36" ht="20.100000000000001" customHeight="1">
      <c r="B63" s="1258" t="s">
        <v>361</v>
      </c>
      <c r="C63" s="1259"/>
      <c r="D63" s="1259"/>
      <c r="E63" s="1259"/>
      <c r="F63" s="1260"/>
      <c r="G63" s="327"/>
      <c r="H63" s="328"/>
      <c r="I63" s="269"/>
      <c r="J63" s="269"/>
      <c r="K63" s="269"/>
      <c r="L63" s="270"/>
      <c r="M63" s="270"/>
      <c r="N63" s="270"/>
      <c r="O63" s="269"/>
      <c r="P63" s="269"/>
      <c r="Q63" s="269"/>
      <c r="R63" s="269"/>
      <c r="S63" s="269"/>
      <c r="T63" s="269"/>
      <c r="U63" s="269">
        <f t="shared" ref="U63:U68" si="29">SUM(I63:T63)</f>
        <v>0</v>
      </c>
      <c r="V63" s="269">
        <v>0</v>
      </c>
      <c r="W63" s="271">
        <f t="shared" ref="W63:W68" si="30">SUM(U63,V63)</f>
        <v>0</v>
      </c>
      <c r="X63" s="272" t="s">
        <v>54</v>
      </c>
      <c r="Y63" s="273" t="s">
        <v>54</v>
      </c>
      <c r="Z63" s="273" t="s">
        <v>54</v>
      </c>
      <c r="AA63" s="273" t="s">
        <v>54</v>
      </c>
    </row>
    <row r="64" spans="2:36" ht="20.100000000000001" customHeight="1">
      <c r="B64" s="275">
        <v>1</v>
      </c>
      <c r="C64" s="276"/>
      <c r="D64" s="277"/>
      <c r="E64" s="278"/>
      <c r="F64" s="279"/>
      <c r="G64" s="280" t="str">
        <f>IF(OR(E64="",F64=""),"",E64*F64)</f>
        <v/>
      </c>
      <c r="H64" s="281"/>
      <c r="I64" s="282"/>
      <c r="J64" s="282"/>
      <c r="K64" s="282"/>
      <c r="L64" s="283"/>
      <c r="M64" s="283"/>
      <c r="N64" s="283"/>
      <c r="O64" s="282"/>
      <c r="P64" s="282"/>
      <c r="Q64" s="282"/>
      <c r="R64" s="282"/>
      <c r="S64" s="282"/>
      <c r="T64" s="282"/>
      <c r="U64" s="282">
        <f t="shared" si="29"/>
        <v>0</v>
      </c>
      <c r="V64" s="269">
        <v>0</v>
      </c>
      <c r="W64" s="284">
        <f t="shared" si="30"/>
        <v>0</v>
      </c>
      <c r="X64" s="285" t="str">
        <f t="shared" ref="X64:X67" si="31">IF(G64="","",IF(E64*F64=G64,"○","×"))</f>
        <v/>
      </c>
      <c r="Y64" s="286" t="str">
        <f t="shared" ref="Y64:Y68" si="32">IF(AND(G64="",W64=0),"",IF(G64=W64,"○","×"))</f>
        <v/>
      </c>
      <c r="Z64" s="286" t="str">
        <f t="shared" ref="Z64:AA67" si="33">IF($G64="","",IF(INT(E64)=E64,"ー","あり"))</f>
        <v/>
      </c>
      <c r="AA64" s="286" t="str">
        <f t="shared" si="33"/>
        <v/>
      </c>
    </row>
    <row r="65" spans="2:36" ht="20.100000000000001" customHeight="1">
      <c r="B65" s="275">
        <v>2</v>
      </c>
      <c r="C65" s="276"/>
      <c r="D65" s="277"/>
      <c r="E65" s="278"/>
      <c r="F65" s="279"/>
      <c r="G65" s="280" t="str">
        <f t="shared" ref="G65:G68" si="34">IF(OR(E65="",F65=""),"",E65*F65)</f>
        <v/>
      </c>
      <c r="H65" s="281"/>
      <c r="I65" s="282"/>
      <c r="J65" s="282"/>
      <c r="K65" s="282"/>
      <c r="L65" s="283"/>
      <c r="M65" s="283"/>
      <c r="N65" s="283"/>
      <c r="O65" s="282"/>
      <c r="P65" s="282"/>
      <c r="Q65" s="282"/>
      <c r="R65" s="282"/>
      <c r="S65" s="282"/>
      <c r="T65" s="282"/>
      <c r="U65" s="282">
        <f t="shared" si="29"/>
        <v>0</v>
      </c>
      <c r="V65" s="269">
        <v>0</v>
      </c>
      <c r="W65" s="284">
        <f t="shared" si="30"/>
        <v>0</v>
      </c>
      <c r="X65" s="285" t="str">
        <f t="shared" si="31"/>
        <v/>
      </c>
      <c r="Y65" s="286" t="str">
        <f t="shared" si="32"/>
        <v/>
      </c>
      <c r="Z65" s="286" t="str">
        <f t="shared" si="33"/>
        <v/>
      </c>
      <c r="AA65" s="286" t="str">
        <f t="shared" si="33"/>
        <v/>
      </c>
    </row>
    <row r="66" spans="2:36" ht="20.100000000000001" customHeight="1">
      <c r="B66" s="275">
        <v>3</v>
      </c>
      <c r="C66" s="276"/>
      <c r="D66" s="277"/>
      <c r="E66" s="278"/>
      <c r="F66" s="279"/>
      <c r="G66" s="280" t="str">
        <f t="shared" si="34"/>
        <v/>
      </c>
      <c r="H66" s="281"/>
      <c r="I66" s="282"/>
      <c r="J66" s="282"/>
      <c r="K66" s="282"/>
      <c r="L66" s="283"/>
      <c r="M66" s="283"/>
      <c r="N66" s="283"/>
      <c r="O66" s="282"/>
      <c r="P66" s="282"/>
      <c r="Q66" s="282"/>
      <c r="R66" s="282"/>
      <c r="S66" s="282"/>
      <c r="T66" s="282"/>
      <c r="U66" s="282">
        <f t="shared" si="29"/>
        <v>0</v>
      </c>
      <c r="V66" s="269">
        <v>0</v>
      </c>
      <c r="W66" s="284">
        <f t="shared" si="30"/>
        <v>0</v>
      </c>
      <c r="X66" s="285" t="str">
        <f t="shared" si="31"/>
        <v/>
      </c>
      <c r="Y66" s="286" t="str">
        <f t="shared" si="32"/>
        <v/>
      </c>
      <c r="Z66" s="286" t="str">
        <f t="shared" si="33"/>
        <v/>
      </c>
      <c r="AA66" s="286" t="str">
        <f t="shared" si="33"/>
        <v/>
      </c>
    </row>
    <row r="67" spans="2:36" ht="20.100000000000001" customHeight="1">
      <c r="B67" s="275">
        <v>4</v>
      </c>
      <c r="C67" s="276"/>
      <c r="D67" s="277"/>
      <c r="E67" s="278"/>
      <c r="F67" s="279"/>
      <c r="G67" s="280" t="str">
        <f t="shared" si="34"/>
        <v/>
      </c>
      <c r="H67" s="281"/>
      <c r="I67" s="282"/>
      <c r="J67" s="282"/>
      <c r="K67" s="282"/>
      <c r="L67" s="283"/>
      <c r="M67" s="283"/>
      <c r="N67" s="283"/>
      <c r="O67" s="282"/>
      <c r="P67" s="282"/>
      <c r="Q67" s="282"/>
      <c r="R67" s="282"/>
      <c r="S67" s="282"/>
      <c r="T67" s="282"/>
      <c r="U67" s="282">
        <f t="shared" si="29"/>
        <v>0</v>
      </c>
      <c r="V67" s="269">
        <v>0</v>
      </c>
      <c r="W67" s="284">
        <f t="shared" si="30"/>
        <v>0</v>
      </c>
      <c r="X67" s="285" t="str">
        <f t="shared" si="31"/>
        <v/>
      </c>
      <c r="Y67" s="286" t="str">
        <f t="shared" si="32"/>
        <v/>
      </c>
      <c r="Z67" s="286" t="str">
        <f t="shared" si="33"/>
        <v/>
      </c>
      <c r="AA67" s="286" t="str">
        <f t="shared" si="33"/>
        <v/>
      </c>
    </row>
    <row r="68" spans="2:36" ht="20.100000000000001" customHeight="1">
      <c r="B68" s="288"/>
      <c r="C68" s="289"/>
      <c r="D68" s="290"/>
      <c r="E68" s="291"/>
      <c r="F68" s="292"/>
      <c r="G68" s="280" t="str">
        <f t="shared" si="34"/>
        <v/>
      </c>
      <c r="H68" s="293"/>
      <c r="I68" s="294"/>
      <c r="J68" s="294"/>
      <c r="K68" s="294"/>
      <c r="L68" s="295"/>
      <c r="M68" s="295"/>
      <c r="N68" s="295"/>
      <c r="O68" s="294"/>
      <c r="P68" s="294"/>
      <c r="Q68" s="294"/>
      <c r="R68" s="294"/>
      <c r="S68" s="294"/>
      <c r="T68" s="294"/>
      <c r="U68" s="282">
        <f t="shared" si="29"/>
        <v>0</v>
      </c>
      <c r="V68" s="269">
        <v>0</v>
      </c>
      <c r="W68" s="284">
        <f t="shared" si="30"/>
        <v>0</v>
      </c>
      <c r="X68" s="285" t="str">
        <f>IF(G68="","",IF(E68*F68=G68,"○","×"))</f>
        <v/>
      </c>
      <c r="Y68" s="286" t="str">
        <f t="shared" si="32"/>
        <v/>
      </c>
      <c r="Z68" s="286" t="str">
        <f>IF($G68="","",IF(INT(E68)=E68,"ー","あり"))</f>
        <v/>
      </c>
      <c r="AA68" s="286" t="str">
        <f>IF($G68="","",IF(INT(F68)=F68,"ー","あり"))</f>
        <v/>
      </c>
    </row>
    <row r="69" spans="2:36" ht="20.100000000000001" customHeight="1" thickBot="1">
      <c r="B69" s="296" t="s">
        <v>351</v>
      </c>
      <c r="C69" s="297"/>
      <c r="D69" s="297"/>
      <c r="E69" s="298"/>
      <c r="F69" s="299"/>
      <c r="G69" s="300">
        <f>SUM(G63:G68)</f>
        <v>0</v>
      </c>
      <c r="H69" s="301"/>
      <c r="I69" s="302">
        <f>SUM(I63:I68)</f>
        <v>0</v>
      </c>
      <c r="J69" s="302">
        <f>SUM(J63:J68)</f>
        <v>0</v>
      </c>
      <c r="K69" s="302">
        <f>SUM(K63:K68)</f>
        <v>0</v>
      </c>
      <c r="L69" s="303"/>
      <c r="M69" s="303"/>
      <c r="N69" s="303"/>
      <c r="O69" s="302">
        <f t="shared" ref="O69:W69" si="35">SUM(O63:O68)</f>
        <v>0</v>
      </c>
      <c r="P69" s="302">
        <f t="shared" si="35"/>
        <v>0</v>
      </c>
      <c r="Q69" s="302">
        <f t="shared" si="35"/>
        <v>0</v>
      </c>
      <c r="R69" s="302">
        <f t="shared" si="35"/>
        <v>0</v>
      </c>
      <c r="S69" s="302">
        <f t="shared" si="35"/>
        <v>0</v>
      </c>
      <c r="T69" s="302">
        <f t="shared" si="35"/>
        <v>0</v>
      </c>
      <c r="U69" s="302">
        <f t="shared" si="35"/>
        <v>0</v>
      </c>
      <c r="V69" s="302">
        <f t="shared" si="35"/>
        <v>0</v>
      </c>
      <c r="W69" s="304">
        <f t="shared" si="35"/>
        <v>0</v>
      </c>
      <c r="X69" s="272" t="s">
        <v>54</v>
      </c>
      <c r="Y69" s="286" t="str">
        <f>IF(AND(G69=0,W69=0),"",IF(G69=W69,"○","×"))</f>
        <v/>
      </c>
      <c r="Z69" s="273" t="s">
        <v>54</v>
      </c>
      <c r="AA69" s="273" t="s">
        <v>54</v>
      </c>
    </row>
    <row r="70" spans="2:36" ht="20.100000000000001" customHeight="1">
      <c r="B70" s="1246" t="s">
        <v>352</v>
      </c>
      <c r="C70" s="305" t="s">
        <v>353</v>
      </c>
      <c r="D70" s="306"/>
      <c r="E70" s="307"/>
      <c r="F70" s="308"/>
      <c r="G70" s="309"/>
      <c r="H70" s="310"/>
      <c r="I70" s="311"/>
      <c r="J70" s="311"/>
      <c r="K70" s="311"/>
      <c r="L70" s="312"/>
      <c r="M70" s="311"/>
      <c r="N70" s="311"/>
      <c r="O70" s="311"/>
      <c r="P70" s="311"/>
      <c r="Q70" s="311"/>
      <c r="R70" s="311"/>
      <c r="S70" s="311"/>
      <c r="T70" s="311"/>
      <c r="U70" s="312">
        <f>SUM(I70:T70)</f>
        <v>0</v>
      </c>
      <c r="V70" s="312">
        <f>IF(U70="","",G70-U70)</f>
        <v>0</v>
      </c>
      <c r="W70" s="313">
        <f>SUM(U70,V70)</f>
        <v>0</v>
      </c>
      <c r="X70" s="272" t="s">
        <v>54</v>
      </c>
      <c r="Y70" s="286" t="str">
        <f>IF($G70=0,"",IF(G70=W70,"○","×"))</f>
        <v/>
      </c>
      <c r="Z70" s="273" t="s">
        <v>54</v>
      </c>
      <c r="AA70" s="273" t="s">
        <v>54</v>
      </c>
    </row>
    <row r="71" spans="2:36" ht="20.100000000000001" customHeight="1">
      <c r="B71" s="1247"/>
      <c r="C71" s="314" t="s">
        <v>354</v>
      </c>
      <c r="D71" s="315"/>
      <c r="E71" s="316"/>
      <c r="F71" s="317"/>
      <c r="G71" s="280"/>
      <c r="H71" s="281"/>
      <c r="I71" s="283"/>
      <c r="J71" s="283"/>
      <c r="K71" s="283"/>
      <c r="L71" s="283"/>
      <c r="M71" s="282"/>
      <c r="N71" s="283"/>
      <c r="O71" s="283"/>
      <c r="P71" s="283"/>
      <c r="Q71" s="283"/>
      <c r="R71" s="283"/>
      <c r="S71" s="283"/>
      <c r="T71" s="283"/>
      <c r="U71" s="282">
        <f>SUM(I71:T71)</f>
        <v>0</v>
      </c>
      <c r="V71" s="282">
        <f>IF(U71="","",G71-U71)</f>
        <v>0</v>
      </c>
      <c r="W71" s="284">
        <f>SUM(U71,V71)</f>
        <v>0</v>
      </c>
      <c r="X71" s="272" t="s">
        <v>54</v>
      </c>
      <c r="Y71" s="286" t="str">
        <f t="shared" ref="Y71:Y73" si="36">IF($G71=0,"",IF(G71=W71,"○","×"))</f>
        <v/>
      </c>
      <c r="Z71" s="273" t="s">
        <v>54</v>
      </c>
      <c r="AA71" s="273" t="s">
        <v>54</v>
      </c>
    </row>
    <row r="72" spans="2:36" ht="20.100000000000001" customHeight="1" thickBot="1">
      <c r="B72" s="1248"/>
      <c r="C72" s="318" t="s">
        <v>355</v>
      </c>
      <c r="D72" s="319"/>
      <c r="E72" s="320"/>
      <c r="F72" s="299"/>
      <c r="G72" s="300"/>
      <c r="H72" s="321"/>
      <c r="I72" s="303"/>
      <c r="J72" s="303"/>
      <c r="K72" s="303"/>
      <c r="L72" s="303"/>
      <c r="M72" s="303"/>
      <c r="N72" s="302"/>
      <c r="O72" s="303"/>
      <c r="P72" s="303"/>
      <c r="Q72" s="303"/>
      <c r="R72" s="303"/>
      <c r="S72" s="303"/>
      <c r="T72" s="303"/>
      <c r="U72" s="302">
        <f>SUM(I72:T72)</f>
        <v>0</v>
      </c>
      <c r="V72" s="302">
        <f>IF(U72="","",G72-U72)</f>
        <v>0</v>
      </c>
      <c r="W72" s="304">
        <f>SUM(U72,V72)</f>
        <v>0</v>
      </c>
      <c r="X72" s="272" t="s">
        <v>54</v>
      </c>
      <c r="Y72" s="286" t="str">
        <f t="shared" si="36"/>
        <v/>
      </c>
      <c r="Z72" s="273" t="s">
        <v>54</v>
      </c>
      <c r="AA72" s="273" t="s">
        <v>54</v>
      </c>
    </row>
    <row r="73" spans="2:36" ht="20.100000000000001" customHeight="1" thickBot="1">
      <c r="B73" s="296" t="s">
        <v>351</v>
      </c>
      <c r="C73" s="297"/>
      <c r="D73" s="331"/>
      <c r="E73" s="332"/>
      <c r="F73" s="332"/>
      <c r="G73" s="300">
        <f>SUM(G70:G72)</f>
        <v>0</v>
      </c>
      <c r="H73" s="333"/>
      <c r="I73" s="303"/>
      <c r="J73" s="303"/>
      <c r="K73" s="303"/>
      <c r="L73" s="302">
        <f t="shared" ref="L73:W73" si="37">SUM(L70:L72)</f>
        <v>0</v>
      </c>
      <c r="M73" s="302">
        <f t="shared" si="37"/>
        <v>0</v>
      </c>
      <c r="N73" s="302">
        <f t="shared" si="37"/>
        <v>0</v>
      </c>
      <c r="O73" s="302">
        <f t="shared" si="37"/>
        <v>0</v>
      </c>
      <c r="P73" s="302">
        <f t="shared" si="37"/>
        <v>0</v>
      </c>
      <c r="Q73" s="302">
        <f t="shared" si="37"/>
        <v>0</v>
      </c>
      <c r="R73" s="302">
        <f t="shared" si="37"/>
        <v>0</v>
      </c>
      <c r="S73" s="302">
        <f t="shared" si="37"/>
        <v>0</v>
      </c>
      <c r="T73" s="302">
        <f t="shared" si="37"/>
        <v>0</v>
      </c>
      <c r="U73" s="302">
        <f t="shared" si="37"/>
        <v>0</v>
      </c>
      <c r="V73" s="302">
        <f t="shared" si="37"/>
        <v>0</v>
      </c>
      <c r="W73" s="304">
        <f t="shared" si="37"/>
        <v>0</v>
      </c>
      <c r="X73" s="272" t="s">
        <v>54</v>
      </c>
      <c r="Y73" s="286" t="str">
        <f t="shared" si="36"/>
        <v/>
      </c>
      <c r="Z73" s="273" t="s">
        <v>54</v>
      </c>
      <c r="AA73" s="273" t="s">
        <v>54</v>
      </c>
    </row>
    <row r="74" spans="2:36" ht="20.100000000000001" customHeight="1" thickBot="1">
      <c r="B74" s="1249" t="s">
        <v>362</v>
      </c>
      <c r="C74" s="1250"/>
      <c r="D74" s="1250"/>
      <c r="E74" s="1250"/>
      <c r="F74" s="1251"/>
      <c r="G74" s="339">
        <f>SUM(G69,G73)</f>
        <v>0</v>
      </c>
      <c r="H74" s="344"/>
      <c r="I74" s="341">
        <f t="shared" ref="I74:W74" si="38">SUM(I69,I73)</f>
        <v>0</v>
      </c>
      <c r="J74" s="341">
        <f t="shared" si="38"/>
        <v>0</v>
      </c>
      <c r="K74" s="341">
        <f t="shared" si="38"/>
        <v>0</v>
      </c>
      <c r="L74" s="341">
        <f t="shared" si="38"/>
        <v>0</v>
      </c>
      <c r="M74" s="341">
        <f t="shared" si="38"/>
        <v>0</v>
      </c>
      <c r="N74" s="341">
        <f t="shared" si="38"/>
        <v>0</v>
      </c>
      <c r="O74" s="341">
        <f t="shared" si="38"/>
        <v>0</v>
      </c>
      <c r="P74" s="341">
        <f t="shared" si="38"/>
        <v>0</v>
      </c>
      <c r="Q74" s="341">
        <f t="shared" si="38"/>
        <v>0</v>
      </c>
      <c r="R74" s="341">
        <f t="shared" si="38"/>
        <v>0</v>
      </c>
      <c r="S74" s="341">
        <f t="shared" si="38"/>
        <v>0</v>
      </c>
      <c r="T74" s="341">
        <f t="shared" si="38"/>
        <v>0</v>
      </c>
      <c r="U74" s="342">
        <f t="shared" si="38"/>
        <v>0</v>
      </c>
      <c r="V74" s="341">
        <f t="shared" si="38"/>
        <v>0</v>
      </c>
      <c r="W74" s="343">
        <f t="shared" si="38"/>
        <v>0</v>
      </c>
    </row>
    <row r="75" spans="2:36" s="345" customFormat="1" ht="20.100000000000001" customHeight="1" thickBot="1">
      <c r="B75" s="1252" t="s">
        <v>363</v>
      </c>
      <c r="C75" s="1253"/>
      <c r="D75" s="1253"/>
      <c r="E75" s="1253"/>
      <c r="F75" s="1254"/>
      <c r="G75" s="613">
        <f>SUM(G48,G62,G74)</f>
        <v>0</v>
      </c>
      <c r="H75" s="614" t="s">
        <v>54</v>
      </c>
      <c r="I75" s="342">
        <f t="shared" ref="I75:W75" si="39">SUM(I48,I62,I74)</f>
        <v>0</v>
      </c>
      <c r="J75" s="342">
        <f t="shared" si="39"/>
        <v>0</v>
      </c>
      <c r="K75" s="342">
        <f t="shared" si="39"/>
        <v>0</v>
      </c>
      <c r="L75" s="342">
        <f t="shared" si="39"/>
        <v>0</v>
      </c>
      <c r="M75" s="342">
        <f t="shared" si="39"/>
        <v>0</v>
      </c>
      <c r="N75" s="342">
        <f t="shared" si="39"/>
        <v>0</v>
      </c>
      <c r="O75" s="342">
        <f t="shared" si="39"/>
        <v>0</v>
      </c>
      <c r="P75" s="342">
        <f t="shared" si="39"/>
        <v>0</v>
      </c>
      <c r="Q75" s="342">
        <f t="shared" si="39"/>
        <v>0</v>
      </c>
      <c r="R75" s="342">
        <f t="shared" si="39"/>
        <v>0</v>
      </c>
      <c r="S75" s="342">
        <f t="shared" si="39"/>
        <v>0</v>
      </c>
      <c r="T75" s="342">
        <f t="shared" si="39"/>
        <v>0</v>
      </c>
      <c r="U75" s="615">
        <f t="shared" si="39"/>
        <v>0</v>
      </c>
      <c r="V75" s="615">
        <f t="shared" si="39"/>
        <v>0</v>
      </c>
      <c r="W75" s="616">
        <f t="shared" si="39"/>
        <v>0</v>
      </c>
      <c r="X75" s="251"/>
      <c r="Y75" s="251"/>
      <c r="AC75" s="346"/>
      <c r="AD75" s="346"/>
      <c r="AE75" s="346"/>
      <c r="AF75" s="346"/>
      <c r="AG75" s="346"/>
      <c r="AH75" s="346"/>
      <c r="AI75" s="346"/>
      <c r="AJ75" s="346"/>
    </row>
    <row r="76" spans="2:36" ht="20.100000000000001" customHeight="1">
      <c r="B76" s="347"/>
      <c r="C76" s="348"/>
      <c r="D76" s="348"/>
      <c r="E76" s="349"/>
      <c r="F76" s="350"/>
      <c r="G76" s="351"/>
      <c r="H76" s="352"/>
      <c r="I76" s="353"/>
      <c r="J76" s="601" t="s">
        <v>439</v>
      </c>
      <c r="K76" s="269">
        <f>SUM(I75:K75)</f>
        <v>0</v>
      </c>
      <c r="L76" s="353"/>
      <c r="M76" s="354" t="s">
        <v>364</v>
      </c>
      <c r="N76" s="269">
        <f>SUM(I75:N75)</f>
        <v>0</v>
      </c>
      <c r="O76" s="353"/>
      <c r="P76" s="355" t="s">
        <v>365</v>
      </c>
      <c r="Q76" s="269">
        <f>SUM(I75:Q75)</f>
        <v>0</v>
      </c>
      <c r="R76" s="353"/>
      <c r="S76" s="353"/>
      <c r="T76" s="356" t="s">
        <v>366</v>
      </c>
      <c r="U76" s="357"/>
      <c r="V76" s="358">
        <v>0</v>
      </c>
      <c r="W76" s="359">
        <f>SUM(U76:V76)</f>
        <v>0</v>
      </c>
    </row>
    <row r="77" spans="2:36" ht="20.100000000000001" customHeight="1">
      <c r="E77" s="360"/>
      <c r="F77" s="345"/>
      <c r="G77" s="361"/>
      <c r="H77" s="362"/>
      <c r="S77" s="353"/>
      <c r="T77" s="356" t="s">
        <v>367</v>
      </c>
      <c r="U77" s="364">
        <f>SUM(U75,U76)</f>
        <v>0</v>
      </c>
      <c r="V77" s="364">
        <f>SUM(V75,V76)</f>
        <v>0</v>
      </c>
      <c r="W77" s="364">
        <f>SUM(W75,W76)</f>
        <v>0</v>
      </c>
    </row>
    <row r="78" spans="2:36" ht="20.100000000000001" customHeight="1">
      <c r="C78" s="365" t="s">
        <v>437</v>
      </c>
    </row>
    <row r="79" spans="2:36" ht="18" customHeight="1"/>
    <row r="80" spans="2:36" ht="18" customHeight="1"/>
  </sheetData>
  <mergeCells count="41">
    <mergeCell ref="P2:W2"/>
    <mergeCell ref="P3:W3"/>
    <mergeCell ref="B4:H4"/>
    <mergeCell ref="I4:U4"/>
    <mergeCell ref="V4:V7"/>
    <mergeCell ref="W4:W7"/>
    <mergeCell ref="E6:E7"/>
    <mergeCell ref="F6:F7"/>
    <mergeCell ref="G6:G7"/>
    <mergeCell ref="H6:H7"/>
    <mergeCell ref="X4:X7"/>
    <mergeCell ref="Y4:Y7"/>
    <mergeCell ref="Z4:Z7"/>
    <mergeCell ref="AA4:AA7"/>
    <mergeCell ref="B5:B7"/>
    <mergeCell ref="C5:C7"/>
    <mergeCell ref="D5:H5"/>
    <mergeCell ref="I5:Q5"/>
    <mergeCell ref="U5:U7"/>
    <mergeCell ref="D6:D7"/>
    <mergeCell ref="T6:T7"/>
    <mergeCell ref="R6:R7"/>
    <mergeCell ref="S6:S7"/>
    <mergeCell ref="B41:B43"/>
    <mergeCell ref="I6:N6"/>
    <mergeCell ref="O6:O7"/>
    <mergeCell ref="P6:P7"/>
    <mergeCell ref="Q6:Q7"/>
    <mergeCell ref="B8:F8"/>
    <mergeCell ref="B21:B23"/>
    <mergeCell ref="B27:F27"/>
    <mergeCell ref="B28:F28"/>
    <mergeCell ref="B70:B72"/>
    <mergeCell ref="B74:F74"/>
    <mergeCell ref="B75:F75"/>
    <mergeCell ref="B47:F47"/>
    <mergeCell ref="B48:F48"/>
    <mergeCell ref="B49:F49"/>
    <mergeCell ref="B56:B58"/>
    <mergeCell ref="B62:F62"/>
    <mergeCell ref="B63:F63"/>
  </mergeCells>
  <phoneticPr fontId="4"/>
  <conditionalFormatting sqref="H9:H19 H21:H25 H28:H39 H41:H45 H49:H54 H56:H60">
    <cfRule type="expression" dxfId="12" priority="4">
      <formula>AND(G9&lt;&gt;"",H9="")</formula>
    </cfRule>
  </conditionalFormatting>
  <conditionalFormatting sqref="H63:H68">
    <cfRule type="expression" dxfId="11" priority="1">
      <formula>AND(G63&lt;&gt;"",H63="")</formula>
    </cfRule>
  </conditionalFormatting>
  <conditionalFormatting sqref="H70:H72">
    <cfRule type="expression" dxfId="10" priority="3">
      <formula>AND(G70&lt;&gt;"",H70="")</formula>
    </cfRule>
  </conditionalFormatting>
  <conditionalFormatting sqref="I8:W75">
    <cfRule type="expression" dxfId="9" priority="2">
      <formula>INT(I8)&lt;&gt;I8</formula>
    </cfRule>
  </conditionalFormatting>
  <dataValidations count="2">
    <dataValidation imeMode="hiragana" allowBlank="1" showInputMessage="1" showErrorMessage="1" sqref="L2:N2" xr:uid="{5208B18E-5E56-4746-971C-351C76903899}"/>
    <dataValidation imeMode="off" allowBlank="1" showInputMessage="1" showErrorMessage="1" sqref="V21:V25 V56:V60 E56:T60 E12:I12 K12:T12 E21:T25 E29:F31 V41:V45 E41:T45 E32:I32 K32:T32 E33:T39 V49:V54 V28:V39 I8:T11 G28:T31 V8:V19 E13:T19 E50:F54 G49:T54 E9:H11 V70:V72 E70:T72 V63:V68 E64:F68 G63:T68" xr:uid="{F21C2725-E1A3-4086-A5A7-E85715D2375C}"/>
  </dataValidations>
  <pageMargins left="0.7" right="0.7" top="0.75" bottom="0.75" header="0.3" footer="0.3"/>
  <pageSetup paperSize="9" scale="58" orientation="landscape" verticalDpi="0"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2E99D7-C7A4-4997-8B70-C3AAAB18AF58}">
  <dimension ref="A1:AA75"/>
  <sheetViews>
    <sheetView view="pageBreakPreview" zoomScale="60" zoomScaleNormal="100" workbookViewId="0">
      <selection activeCell="F71" sqref="F71"/>
    </sheetView>
  </sheetViews>
  <sheetFormatPr defaultRowHeight="18.75"/>
  <cols>
    <col min="1" max="1" width="4.125" style="368" customWidth="1"/>
    <col min="2" max="2" width="6.75" style="369" customWidth="1"/>
    <col min="3" max="3" width="22.5" style="368" customWidth="1"/>
    <col min="4" max="4" width="11.125" style="368" customWidth="1"/>
    <col min="5" max="5" width="5" style="369" customWidth="1"/>
    <col min="6" max="6" width="8.5" style="368" customWidth="1"/>
    <col min="7" max="7" width="9.375" style="567" customWidth="1"/>
    <col min="8" max="8" width="9.125" style="369" customWidth="1"/>
    <col min="9" max="17" width="8.5" style="406" customWidth="1"/>
    <col min="18" max="18" width="10" style="406" customWidth="1"/>
    <col min="19" max="20" width="8.5" style="406" customWidth="1"/>
    <col min="21" max="22" width="9.375" style="406" customWidth="1"/>
    <col min="23" max="23" width="9.375" style="572" customWidth="1"/>
    <col min="24" max="25" width="10.375" style="372" customWidth="1"/>
    <col min="26" max="27" width="9.125" style="368" customWidth="1"/>
    <col min="28" max="16384" width="9" style="368"/>
  </cols>
  <sheetData>
    <row r="1" spans="1:27" s="369" customFormat="1">
      <c r="A1" s="368"/>
      <c r="G1" s="370"/>
      <c r="I1" s="371"/>
      <c r="J1" s="371"/>
      <c r="K1" s="371"/>
      <c r="L1" s="371"/>
      <c r="M1" s="371"/>
      <c r="N1" s="371"/>
      <c r="O1" s="371"/>
      <c r="P1" s="371"/>
      <c r="Q1" s="371"/>
      <c r="R1" s="371"/>
      <c r="S1" s="371"/>
      <c r="T1" s="371"/>
      <c r="U1" s="371"/>
      <c r="V1" s="371"/>
      <c r="W1" s="370"/>
      <c r="X1" s="372"/>
      <c r="Y1" s="372"/>
    </row>
    <row r="2" spans="1:27" s="369" customFormat="1" ht="30">
      <c r="A2" s="368"/>
      <c r="B2" s="373" t="s">
        <v>368</v>
      </c>
      <c r="G2" s="370"/>
      <c r="I2" s="371"/>
      <c r="J2" s="371"/>
      <c r="K2" s="374"/>
      <c r="L2" s="375"/>
      <c r="M2" s="375"/>
      <c r="N2" s="375"/>
      <c r="O2" s="376" t="s">
        <v>369</v>
      </c>
      <c r="P2" s="1363" t="s">
        <v>370</v>
      </c>
      <c r="Q2" s="1363"/>
      <c r="R2" s="1363"/>
      <c r="S2" s="1363"/>
      <c r="T2" s="1363"/>
      <c r="U2" s="1363"/>
      <c r="V2" s="1363"/>
      <c r="W2" s="1363"/>
      <c r="X2" s="372"/>
      <c r="Y2" s="372"/>
    </row>
    <row r="3" spans="1:27" s="369" customFormat="1" ht="25.5" customHeight="1">
      <c r="A3" s="368"/>
      <c r="B3" s="377"/>
      <c r="G3" s="370"/>
      <c r="I3" s="371"/>
      <c r="J3" s="371"/>
      <c r="K3" s="378"/>
      <c r="L3" s="378"/>
      <c r="M3" s="378"/>
      <c r="N3" s="378"/>
      <c r="O3" s="378"/>
      <c r="P3" s="378"/>
      <c r="Q3" s="371"/>
      <c r="R3" s="371"/>
      <c r="S3" s="371"/>
      <c r="T3" s="371"/>
      <c r="U3" s="371"/>
      <c r="V3" s="371"/>
      <c r="W3" s="370"/>
      <c r="X3" s="372"/>
      <c r="Y3" s="372"/>
    </row>
    <row r="4" spans="1:27" s="379" customFormat="1" ht="24.75" customHeight="1">
      <c r="B4" s="1341" t="s">
        <v>319</v>
      </c>
      <c r="C4" s="1342"/>
      <c r="D4" s="1342"/>
      <c r="E4" s="1342"/>
      <c r="F4" s="1342"/>
      <c r="G4" s="1342"/>
      <c r="H4" s="1343"/>
      <c r="I4" s="1344" t="s">
        <v>371</v>
      </c>
      <c r="J4" s="1345"/>
      <c r="K4" s="1345"/>
      <c r="L4" s="1345"/>
      <c r="M4" s="1345"/>
      <c r="N4" s="1345"/>
      <c r="O4" s="1345"/>
      <c r="P4" s="1345"/>
      <c r="Q4" s="1345"/>
      <c r="R4" s="1345"/>
      <c r="S4" s="1345"/>
      <c r="T4" s="1345"/>
      <c r="U4" s="1346"/>
      <c r="V4" s="1364" t="s">
        <v>372</v>
      </c>
      <c r="W4" s="1367" t="s">
        <v>373</v>
      </c>
      <c r="X4" s="1360" t="s">
        <v>323</v>
      </c>
      <c r="Y4" s="1353" t="s">
        <v>324</v>
      </c>
      <c r="Z4" s="1356" t="s">
        <v>325</v>
      </c>
      <c r="AA4" s="1356" t="s">
        <v>326</v>
      </c>
    </row>
    <row r="5" spans="1:27" s="379" customFormat="1" ht="26.25" customHeight="1">
      <c r="B5" s="1338" t="s">
        <v>327</v>
      </c>
      <c r="C5" s="1338" t="s">
        <v>328</v>
      </c>
      <c r="D5" s="1341" t="s">
        <v>329</v>
      </c>
      <c r="E5" s="1342"/>
      <c r="F5" s="1342"/>
      <c r="G5" s="1342"/>
      <c r="H5" s="1343"/>
      <c r="I5" s="1344" t="s">
        <v>330</v>
      </c>
      <c r="J5" s="1345"/>
      <c r="K5" s="1345"/>
      <c r="L5" s="1345"/>
      <c r="M5" s="1345"/>
      <c r="N5" s="1345"/>
      <c r="O5" s="1345"/>
      <c r="P5" s="1345"/>
      <c r="Q5" s="1346"/>
      <c r="R5" s="380" t="s">
        <v>331</v>
      </c>
      <c r="S5" s="380" t="s">
        <v>332</v>
      </c>
      <c r="T5" s="380" t="s">
        <v>333</v>
      </c>
      <c r="U5" s="1334" t="s">
        <v>334</v>
      </c>
      <c r="V5" s="1365"/>
      <c r="W5" s="1367"/>
      <c r="X5" s="1361"/>
      <c r="Y5" s="1354"/>
      <c r="Z5" s="1357"/>
      <c r="AA5" s="1357"/>
    </row>
    <row r="6" spans="1:27" s="381" customFormat="1" ht="55.5" customHeight="1">
      <c r="B6" s="1339"/>
      <c r="C6" s="1339"/>
      <c r="D6" s="1338" t="s">
        <v>335</v>
      </c>
      <c r="E6" s="1347" t="s">
        <v>336</v>
      </c>
      <c r="F6" s="1347" t="s">
        <v>337</v>
      </c>
      <c r="G6" s="1369" t="s">
        <v>338</v>
      </c>
      <c r="H6" s="1347" t="s">
        <v>339</v>
      </c>
      <c r="I6" s="1344" t="s">
        <v>340</v>
      </c>
      <c r="J6" s="1345"/>
      <c r="K6" s="1345"/>
      <c r="L6" s="1345"/>
      <c r="M6" s="1345"/>
      <c r="N6" s="1346"/>
      <c r="O6" s="1334" t="s">
        <v>341</v>
      </c>
      <c r="P6" s="1334" t="s">
        <v>342</v>
      </c>
      <c r="Q6" s="1334" t="s">
        <v>343</v>
      </c>
      <c r="R6" s="1336" t="s">
        <v>331</v>
      </c>
      <c r="S6" s="1336" t="s">
        <v>332</v>
      </c>
      <c r="T6" s="1336" t="s">
        <v>333</v>
      </c>
      <c r="U6" s="1359"/>
      <c r="V6" s="1365"/>
      <c r="W6" s="1367"/>
      <c r="X6" s="1361"/>
      <c r="Y6" s="1354"/>
      <c r="Z6" s="1357"/>
      <c r="AA6" s="1357"/>
    </row>
    <row r="7" spans="1:27" s="381" customFormat="1" ht="37.5">
      <c r="B7" s="1340"/>
      <c r="C7" s="1340"/>
      <c r="D7" s="1340"/>
      <c r="E7" s="1348"/>
      <c r="F7" s="1368"/>
      <c r="G7" s="1370"/>
      <c r="H7" s="1368"/>
      <c r="I7" s="380" t="s">
        <v>344</v>
      </c>
      <c r="J7" s="380" t="s">
        <v>345</v>
      </c>
      <c r="K7" s="382" t="s">
        <v>346</v>
      </c>
      <c r="L7" s="382" t="s">
        <v>347</v>
      </c>
      <c r="M7" s="382" t="s">
        <v>348</v>
      </c>
      <c r="N7" s="382" t="s">
        <v>349</v>
      </c>
      <c r="O7" s="1335"/>
      <c r="P7" s="1335"/>
      <c r="Q7" s="1335"/>
      <c r="R7" s="1337"/>
      <c r="S7" s="1337"/>
      <c r="T7" s="1337"/>
      <c r="U7" s="1335"/>
      <c r="V7" s="1366"/>
      <c r="W7" s="1367"/>
      <c r="X7" s="1362"/>
      <c r="Y7" s="1355"/>
      <c r="Z7" s="1358"/>
      <c r="AA7" s="1358"/>
    </row>
    <row r="8" spans="1:27" ht="20.100000000000001" customHeight="1">
      <c r="B8" s="1349" t="s">
        <v>374</v>
      </c>
      <c r="C8" s="1350"/>
      <c r="D8" s="1350"/>
      <c r="E8" s="1351"/>
      <c r="F8" s="383"/>
      <c r="G8" s="384"/>
      <c r="H8" s="385"/>
      <c r="I8" s="386"/>
      <c r="J8" s="386"/>
      <c r="K8" s="386"/>
      <c r="L8" s="387"/>
      <c r="M8" s="387"/>
      <c r="N8" s="387"/>
      <c r="O8" s="386"/>
      <c r="P8" s="386"/>
      <c r="Q8" s="386"/>
      <c r="R8" s="386"/>
      <c r="S8" s="386"/>
      <c r="T8" s="386"/>
      <c r="U8" s="386"/>
      <c r="V8" s="386"/>
      <c r="W8" s="388"/>
      <c r="X8" s="389" t="s">
        <v>54</v>
      </c>
      <c r="Y8" s="389" t="s">
        <v>54</v>
      </c>
      <c r="Z8" s="389" t="s">
        <v>54</v>
      </c>
      <c r="AA8" s="389" t="s">
        <v>54</v>
      </c>
    </row>
    <row r="9" spans="1:27" ht="20.100000000000001" customHeight="1">
      <c r="B9" s="390">
        <v>1</v>
      </c>
      <c r="C9" s="391" t="s">
        <v>375</v>
      </c>
      <c r="D9" s="392" t="s">
        <v>376</v>
      </c>
      <c r="E9" s="393">
        <v>50</v>
      </c>
      <c r="F9" s="394">
        <v>30000</v>
      </c>
      <c r="G9" s="395">
        <f>E9*F9</f>
        <v>1500000</v>
      </c>
      <c r="H9" s="396">
        <v>1</v>
      </c>
      <c r="I9" s="386"/>
      <c r="J9" s="397"/>
      <c r="K9" s="397"/>
      <c r="L9" s="398"/>
      <c r="M9" s="398"/>
      <c r="N9" s="398"/>
      <c r="O9" s="397"/>
      <c r="P9" s="397"/>
      <c r="Q9" s="397"/>
      <c r="R9" s="397">
        <v>1500000</v>
      </c>
      <c r="S9" s="397"/>
      <c r="T9" s="397"/>
      <c r="U9" s="397">
        <f>SUM(J9:T9)</f>
        <v>1500000</v>
      </c>
      <c r="V9" s="397"/>
      <c r="W9" s="399">
        <f t="shared" ref="W9:W13" si="0">SUM(U9,V9)</f>
        <v>1500000</v>
      </c>
      <c r="X9" s="400" t="str">
        <f>IF($G9="","",IF(E9*F9=G9,"○","×"))</f>
        <v>○</v>
      </c>
      <c r="Y9" s="401" t="str">
        <f t="shared" ref="Y9:Y13" si="1">IF($G9="","",IF(G9=W9,"○","×"))</f>
        <v>○</v>
      </c>
      <c r="Z9" s="401" t="str">
        <f t="shared" ref="Z9:AA13" si="2">IF($G9="","",IF(INT(E9)=E9,"ー","あり"))</f>
        <v>ー</v>
      </c>
      <c r="AA9" s="401" t="str">
        <f t="shared" si="2"/>
        <v>ー</v>
      </c>
    </row>
    <row r="10" spans="1:27" ht="20.100000000000001" customHeight="1">
      <c r="B10" s="390">
        <v>2</v>
      </c>
      <c r="C10" s="402" t="s">
        <v>377</v>
      </c>
      <c r="D10" s="403" t="s">
        <v>378</v>
      </c>
      <c r="E10" s="404">
        <v>2</v>
      </c>
      <c r="F10" s="405">
        <v>250000</v>
      </c>
      <c r="G10" s="395">
        <f t="shared" ref="G10" si="3">E10*F10</f>
        <v>500000</v>
      </c>
      <c r="H10" s="396">
        <v>1</v>
      </c>
      <c r="I10" s="386"/>
      <c r="J10" s="397"/>
      <c r="K10" s="397"/>
      <c r="L10" s="398"/>
      <c r="M10" s="398"/>
      <c r="N10" s="398"/>
      <c r="O10" s="397"/>
      <c r="P10" s="397"/>
      <c r="Q10" s="397"/>
      <c r="R10" s="397">
        <v>500000</v>
      </c>
      <c r="S10" s="397"/>
      <c r="T10" s="397"/>
      <c r="U10" s="397">
        <f>SUM(J10:T10)</f>
        <v>500000</v>
      </c>
      <c r="V10" s="397"/>
      <c r="W10" s="399">
        <f t="shared" si="0"/>
        <v>500000</v>
      </c>
      <c r="X10" s="400" t="str">
        <f t="shared" ref="X10:X13" si="4">IF($G10="","",IF(E10*F10=G10,"○","×"))</f>
        <v>○</v>
      </c>
      <c r="Y10" s="401" t="str">
        <f t="shared" si="1"/>
        <v>○</v>
      </c>
      <c r="Z10" s="401" t="str">
        <f t="shared" si="2"/>
        <v>ー</v>
      </c>
      <c r="AA10" s="401" t="str">
        <f t="shared" si="2"/>
        <v>ー</v>
      </c>
    </row>
    <row r="11" spans="1:27" ht="20.100000000000001" customHeight="1">
      <c r="B11" s="390">
        <v>3</v>
      </c>
      <c r="C11" s="402" t="s">
        <v>379</v>
      </c>
      <c r="D11" s="403"/>
      <c r="E11" s="404">
        <v>1</v>
      </c>
      <c r="F11" s="405">
        <v>40000</v>
      </c>
      <c r="G11" s="395">
        <f t="shared" ref="G11" si="5">IF(OR(E11="",F11=""),"",E11*F11)</f>
        <v>40000</v>
      </c>
      <c r="H11" s="396">
        <v>1</v>
      </c>
      <c r="I11" s="397"/>
      <c r="K11" s="397"/>
      <c r="L11" s="398"/>
      <c r="M11" s="398"/>
      <c r="N11" s="398"/>
      <c r="O11" s="397"/>
      <c r="P11" s="397"/>
      <c r="Q11" s="397"/>
      <c r="R11" s="397">
        <v>40000</v>
      </c>
      <c r="S11" s="397"/>
      <c r="T11" s="397"/>
      <c r="U11" s="397">
        <f t="shared" ref="U11:U13" si="6">SUM(I11:T11)</f>
        <v>40000</v>
      </c>
      <c r="V11" s="397"/>
      <c r="W11" s="399">
        <f t="shared" si="0"/>
        <v>40000</v>
      </c>
      <c r="X11" s="400" t="str">
        <f t="shared" si="4"/>
        <v>○</v>
      </c>
      <c r="Y11" s="401" t="str">
        <f t="shared" si="1"/>
        <v>○</v>
      </c>
      <c r="Z11" s="401" t="str">
        <f t="shared" si="2"/>
        <v>ー</v>
      </c>
      <c r="AA11" s="401" t="str">
        <f t="shared" si="2"/>
        <v>ー</v>
      </c>
    </row>
    <row r="12" spans="1:27" ht="20.100000000000001" customHeight="1">
      <c r="B12" s="390">
        <v>4</v>
      </c>
      <c r="C12" s="402" t="s">
        <v>380</v>
      </c>
      <c r="D12" s="403"/>
      <c r="E12" s="404">
        <v>1</v>
      </c>
      <c r="F12" s="405">
        <v>45000</v>
      </c>
      <c r="G12" s="395">
        <f t="shared" ref="G12:G13" si="7">E12*F12</f>
        <v>45000</v>
      </c>
      <c r="H12" s="396">
        <v>1</v>
      </c>
      <c r="I12" s="397"/>
      <c r="J12" s="397"/>
      <c r="K12" s="397"/>
      <c r="L12" s="398"/>
      <c r="M12" s="398"/>
      <c r="N12" s="398"/>
      <c r="O12" s="397"/>
      <c r="P12" s="397"/>
      <c r="Q12" s="397"/>
      <c r="R12" s="397">
        <v>45000</v>
      </c>
      <c r="S12" s="397"/>
      <c r="T12" s="397"/>
      <c r="U12" s="397">
        <f t="shared" si="6"/>
        <v>45000</v>
      </c>
      <c r="V12" s="397"/>
      <c r="W12" s="399">
        <f t="shared" si="0"/>
        <v>45000</v>
      </c>
      <c r="X12" s="400" t="str">
        <f t="shared" si="4"/>
        <v>○</v>
      </c>
      <c r="Y12" s="401" t="str">
        <f t="shared" si="1"/>
        <v>○</v>
      </c>
      <c r="Z12" s="401" t="str">
        <f t="shared" si="2"/>
        <v>ー</v>
      </c>
      <c r="AA12" s="401" t="str">
        <f t="shared" si="2"/>
        <v>ー</v>
      </c>
    </row>
    <row r="13" spans="1:27" ht="20.100000000000001" customHeight="1">
      <c r="B13" s="390">
        <v>5</v>
      </c>
      <c r="C13" s="402" t="s">
        <v>381</v>
      </c>
      <c r="D13" s="403"/>
      <c r="E13" s="404">
        <v>1</v>
      </c>
      <c r="F13" s="405">
        <v>100000</v>
      </c>
      <c r="G13" s="395">
        <f t="shared" si="7"/>
        <v>100000</v>
      </c>
      <c r="H13" s="396">
        <v>1</v>
      </c>
      <c r="I13" s="397"/>
      <c r="J13" s="397"/>
      <c r="K13" s="397"/>
      <c r="L13" s="398"/>
      <c r="M13" s="398"/>
      <c r="N13" s="398"/>
      <c r="O13" s="397"/>
      <c r="P13" s="397"/>
      <c r="Q13" s="397"/>
      <c r="R13" s="397"/>
      <c r="S13" s="397"/>
      <c r="T13" s="397"/>
      <c r="U13" s="397">
        <f t="shared" si="6"/>
        <v>0</v>
      </c>
      <c r="V13" s="397">
        <v>100000</v>
      </c>
      <c r="W13" s="399">
        <f t="shared" si="0"/>
        <v>100000</v>
      </c>
      <c r="X13" s="400" t="str">
        <f t="shared" si="4"/>
        <v>○</v>
      </c>
      <c r="Y13" s="401" t="str">
        <f t="shared" si="1"/>
        <v>○</v>
      </c>
      <c r="Z13" s="401" t="str">
        <f t="shared" si="2"/>
        <v>ー</v>
      </c>
      <c r="AA13" s="401" t="str">
        <f t="shared" si="2"/>
        <v>ー</v>
      </c>
    </row>
    <row r="14" spans="1:27" ht="20.100000000000001" customHeight="1" thickBot="1">
      <c r="B14" s="407" t="s">
        <v>351</v>
      </c>
      <c r="C14" s="408"/>
      <c r="D14" s="408"/>
      <c r="E14" s="409"/>
      <c r="F14" s="410"/>
      <c r="G14" s="411">
        <f>SUM(G8:G13)</f>
        <v>2185000</v>
      </c>
      <c r="H14" s="412"/>
      <c r="I14" s="413">
        <f t="shared" ref="I14:K14" si="8">SUM(I8:I13)</f>
        <v>0</v>
      </c>
      <c r="J14" s="413">
        <f t="shared" si="8"/>
        <v>0</v>
      </c>
      <c r="K14" s="413">
        <f t="shared" si="8"/>
        <v>0</v>
      </c>
      <c r="L14" s="414"/>
      <c r="M14" s="414"/>
      <c r="N14" s="414"/>
      <c r="O14" s="413">
        <f t="shared" ref="O14:W14" si="9">SUM(O8:O13)</f>
        <v>0</v>
      </c>
      <c r="P14" s="413">
        <f t="shared" si="9"/>
        <v>0</v>
      </c>
      <c r="Q14" s="413">
        <f t="shared" si="9"/>
        <v>0</v>
      </c>
      <c r="R14" s="413">
        <f t="shared" si="9"/>
        <v>2085000</v>
      </c>
      <c r="S14" s="413">
        <f t="shared" si="9"/>
        <v>0</v>
      </c>
      <c r="T14" s="413">
        <f t="shared" si="9"/>
        <v>0</v>
      </c>
      <c r="U14" s="413">
        <f t="shared" si="9"/>
        <v>2085000</v>
      </c>
      <c r="V14" s="413">
        <f t="shared" si="9"/>
        <v>100000</v>
      </c>
      <c r="W14" s="415">
        <f t="shared" si="9"/>
        <v>2185000</v>
      </c>
      <c r="X14" s="389" t="s">
        <v>54</v>
      </c>
      <c r="Y14" s="401" t="str">
        <f>IF($G14=0,"",IF(G14=W14,"○","×"))</f>
        <v>○</v>
      </c>
      <c r="Z14" s="389" t="s">
        <v>54</v>
      </c>
      <c r="AA14" s="389" t="s">
        <v>54</v>
      </c>
    </row>
    <row r="15" spans="1:27" ht="20.100000000000001" customHeight="1">
      <c r="B15" s="1316" t="s">
        <v>352</v>
      </c>
      <c r="C15" s="416" t="s">
        <v>353</v>
      </c>
      <c r="D15" s="417"/>
      <c r="E15" s="418"/>
      <c r="F15" s="419"/>
      <c r="G15" s="420">
        <v>0</v>
      </c>
      <c r="H15" s="421"/>
      <c r="I15" s="422"/>
      <c r="J15" s="422"/>
      <c r="K15" s="422"/>
      <c r="L15" s="423">
        <v>0</v>
      </c>
      <c r="M15" s="422"/>
      <c r="N15" s="422"/>
      <c r="O15" s="422"/>
      <c r="P15" s="422"/>
      <c r="Q15" s="422"/>
      <c r="R15" s="422"/>
      <c r="S15" s="422"/>
      <c r="T15" s="422"/>
      <c r="U15" s="423">
        <f t="shared" ref="U15:U19" si="10">SUM(I15:T15)</f>
        <v>0</v>
      </c>
      <c r="V15" s="423">
        <f>IF(U15="","",G15-U15)</f>
        <v>0</v>
      </c>
      <c r="W15" s="423">
        <f>SUM(U15,V15)</f>
        <v>0</v>
      </c>
      <c r="X15" s="389" t="s">
        <v>54</v>
      </c>
      <c r="Y15" s="401" t="str">
        <f>IF($G15=0,"",IF(G15=W15,"○","×"))</f>
        <v/>
      </c>
      <c r="Z15" s="389" t="s">
        <v>54</v>
      </c>
      <c r="AA15" s="389" t="s">
        <v>54</v>
      </c>
    </row>
    <row r="16" spans="1:27" ht="20.100000000000001" customHeight="1">
      <c r="B16" s="1317"/>
      <c r="C16" s="424" t="s">
        <v>354</v>
      </c>
      <c r="D16" s="425"/>
      <c r="E16" s="426"/>
      <c r="F16" s="427"/>
      <c r="G16" s="395">
        <v>0</v>
      </c>
      <c r="H16" s="396"/>
      <c r="I16" s="428"/>
      <c r="J16" s="428"/>
      <c r="K16" s="428"/>
      <c r="L16" s="428"/>
      <c r="M16" s="429">
        <v>0</v>
      </c>
      <c r="N16" s="428"/>
      <c r="O16" s="428"/>
      <c r="P16" s="428"/>
      <c r="Q16" s="428"/>
      <c r="R16" s="428"/>
      <c r="S16" s="428"/>
      <c r="T16" s="428"/>
      <c r="U16" s="429">
        <f t="shared" si="10"/>
        <v>0</v>
      </c>
      <c r="V16" s="429">
        <f>IF(U16="","",G16-U16)</f>
        <v>0</v>
      </c>
      <c r="W16" s="429">
        <f>SUM(U16,V16)</f>
        <v>0</v>
      </c>
      <c r="X16" s="389" t="s">
        <v>54</v>
      </c>
      <c r="Y16" s="401" t="str">
        <f t="shared" ref="Y16:Y20" si="11">IF($G16=0,"",IF(G16=W16,"○","×"))</f>
        <v/>
      </c>
      <c r="Z16" s="389" t="s">
        <v>54</v>
      </c>
      <c r="AA16" s="389" t="s">
        <v>54</v>
      </c>
    </row>
    <row r="17" spans="2:27" ht="20.100000000000001" customHeight="1" thickBot="1">
      <c r="B17" s="1318"/>
      <c r="C17" s="430" t="s">
        <v>355</v>
      </c>
      <c r="D17" s="431"/>
      <c r="E17" s="432"/>
      <c r="F17" s="410"/>
      <c r="G17" s="411">
        <v>0</v>
      </c>
      <c r="H17" s="433"/>
      <c r="I17" s="434"/>
      <c r="J17" s="434"/>
      <c r="K17" s="434"/>
      <c r="L17" s="434"/>
      <c r="M17" s="434"/>
      <c r="N17" s="435">
        <v>0</v>
      </c>
      <c r="O17" s="434"/>
      <c r="P17" s="434"/>
      <c r="Q17" s="434"/>
      <c r="R17" s="434"/>
      <c r="S17" s="434"/>
      <c r="T17" s="434"/>
      <c r="U17" s="435">
        <f t="shared" si="10"/>
        <v>0</v>
      </c>
      <c r="V17" s="435">
        <f t="shared" ref="V17:V19" si="12">IF(U17="","",G17-U17)</f>
        <v>0</v>
      </c>
      <c r="W17" s="435">
        <f t="shared" ref="W17" si="13">SUM(U17,V17)</f>
        <v>0</v>
      </c>
      <c r="X17" s="389" t="s">
        <v>54</v>
      </c>
      <c r="Y17" s="401" t="str">
        <f t="shared" si="11"/>
        <v/>
      </c>
      <c r="Z17" s="389" t="s">
        <v>54</v>
      </c>
      <c r="AA17" s="389" t="s">
        <v>54</v>
      </c>
    </row>
    <row r="18" spans="2:27" ht="20.100000000000001" customHeight="1">
      <c r="B18" s="436"/>
      <c r="C18" s="437" t="s">
        <v>356</v>
      </c>
      <c r="D18" s="438"/>
      <c r="E18" s="439"/>
      <c r="F18" s="440"/>
      <c r="G18" s="441">
        <v>0</v>
      </c>
      <c r="H18" s="442"/>
      <c r="I18" s="443"/>
      <c r="J18" s="443"/>
      <c r="K18" s="443"/>
      <c r="L18" s="443"/>
      <c r="M18" s="443"/>
      <c r="N18" s="443"/>
      <c r="O18" s="443"/>
      <c r="P18" s="443"/>
      <c r="Q18" s="444">
        <f>IF(OR(U14=0,G18=""),"",ROUNDDOWN(G18*U14/W14,0))</f>
        <v>0</v>
      </c>
      <c r="R18" s="443"/>
      <c r="S18" s="443"/>
      <c r="T18" s="443"/>
      <c r="U18" s="444">
        <f t="shared" si="10"/>
        <v>0</v>
      </c>
      <c r="V18" s="444">
        <f t="shared" si="12"/>
        <v>0</v>
      </c>
      <c r="W18" s="444">
        <f>SUM(U18,V18)</f>
        <v>0</v>
      </c>
      <c r="X18" s="389" t="s">
        <v>54</v>
      </c>
      <c r="Y18" s="401" t="str">
        <f t="shared" si="11"/>
        <v/>
      </c>
      <c r="Z18" s="389" t="s">
        <v>54</v>
      </c>
      <c r="AA18" s="389" t="s">
        <v>54</v>
      </c>
    </row>
    <row r="19" spans="2:27" ht="20.100000000000001" customHeight="1">
      <c r="B19" s="445"/>
      <c r="C19" s="424" t="s">
        <v>357</v>
      </c>
      <c r="D19" s="425"/>
      <c r="E19" s="426"/>
      <c r="F19" s="427"/>
      <c r="G19" s="395">
        <v>0</v>
      </c>
      <c r="H19" s="396"/>
      <c r="I19" s="428"/>
      <c r="J19" s="428"/>
      <c r="K19" s="428"/>
      <c r="L19" s="428"/>
      <c r="M19" s="428"/>
      <c r="N19" s="428"/>
      <c r="O19" s="428"/>
      <c r="P19" s="428"/>
      <c r="Q19" s="429">
        <f>IF(OR(U14=0,G19=""),"",ROUNDDOWN(G19*U14/W14,0))</f>
        <v>0</v>
      </c>
      <c r="R19" s="428"/>
      <c r="S19" s="428"/>
      <c r="T19" s="428"/>
      <c r="U19" s="429">
        <f t="shared" si="10"/>
        <v>0</v>
      </c>
      <c r="V19" s="429">
        <f t="shared" si="12"/>
        <v>0</v>
      </c>
      <c r="W19" s="429">
        <f>SUM(U19,V19)</f>
        <v>0</v>
      </c>
      <c r="X19" s="389" t="s">
        <v>54</v>
      </c>
      <c r="Y19" s="401" t="str">
        <f t="shared" si="11"/>
        <v/>
      </c>
      <c r="Z19" s="389" t="s">
        <v>54</v>
      </c>
      <c r="AA19" s="389" t="s">
        <v>54</v>
      </c>
    </row>
    <row r="20" spans="2:27" ht="20.100000000000001" customHeight="1" thickBot="1">
      <c r="B20" s="407" t="s">
        <v>351</v>
      </c>
      <c r="C20" s="446"/>
      <c r="D20" s="446"/>
      <c r="E20" s="447"/>
      <c r="F20" s="447"/>
      <c r="G20" s="411">
        <f>SUM(G15:G19)</f>
        <v>0</v>
      </c>
      <c r="H20" s="448"/>
      <c r="I20" s="434"/>
      <c r="J20" s="434"/>
      <c r="K20" s="434"/>
      <c r="L20" s="435">
        <f t="shared" ref="L20:W20" si="14">SUM(L15:L19)</f>
        <v>0</v>
      </c>
      <c r="M20" s="435">
        <f t="shared" si="14"/>
        <v>0</v>
      </c>
      <c r="N20" s="435">
        <f t="shared" si="14"/>
        <v>0</v>
      </c>
      <c r="O20" s="435">
        <f t="shared" si="14"/>
        <v>0</v>
      </c>
      <c r="P20" s="435">
        <f t="shared" si="14"/>
        <v>0</v>
      </c>
      <c r="Q20" s="435">
        <f t="shared" si="14"/>
        <v>0</v>
      </c>
      <c r="R20" s="435">
        <f t="shared" si="14"/>
        <v>0</v>
      </c>
      <c r="S20" s="435">
        <f t="shared" si="14"/>
        <v>0</v>
      </c>
      <c r="T20" s="435">
        <f t="shared" si="14"/>
        <v>0</v>
      </c>
      <c r="U20" s="435">
        <f t="shared" si="14"/>
        <v>0</v>
      </c>
      <c r="V20" s="435">
        <f t="shared" si="14"/>
        <v>0</v>
      </c>
      <c r="W20" s="435">
        <f t="shared" si="14"/>
        <v>0</v>
      </c>
      <c r="X20" s="389" t="s">
        <v>54</v>
      </c>
      <c r="Y20" s="401" t="str">
        <f t="shared" si="11"/>
        <v/>
      </c>
      <c r="Z20" s="389" t="s">
        <v>54</v>
      </c>
      <c r="AA20" s="389" t="s">
        <v>54</v>
      </c>
    </row>
    <row r="21" spans="2:27" ht="20.100000000000001" customHeight="1" thickBot="1">
      <c r="B21" s="1331" t="s">
        <v>382</v>
      </c>
      <c r="C21" s="1332"/>
      <c r="D21" s="1332"/>
      <c r="E21" s="1332"/>
      <c r="F21" s="1333"/>
      <c r="G21" s="449">
        <f>SUM(G14,G20)</f>
        <v>2185000</v>
      </c>
      <c r="H21" s="450"/>
      <c r="I21" s="451">
        <f t="shared" ref="I21:W21" si="15">SUM(I14,I20)</f>
        <v>0</v>
      </c>
      <c r="J21" s="451">
        <f t="shared" si="15"/>
        <v>0</v>
      </c>
      <c r="K21" s="451">
        <f t="shared" si="15"/>
        <v>0</v>
      </c>
      <c r="L21" s="451">
        <f t="shared" si="15"/>
        <v>0</v>
      </c>
      <c r="M21" s="451">
        <f t="shared" si="15"/>
        <v>0</v>
      </c>
      <c r="N21" s="451">
        <f t="shared" si="15"/>
        <v>0</v>
      </c>
      <c r="O21" s="451">
        <f t="shared" si="15"/>
        <v>0</v>
      </c>
      <c r="P21" s="451">
        <f t="shared" si="15"/>
        <v>0</v>
      </c>
      <c r="Q21" s="451">
        <f t="shared" si="15"/>
        <v>0</v>
      </c>
      <c r="R21" s="451">
        <f t="shared" si="15"/>
        <v>2085000</v>
      </c>
      <c r="S21" s="451">
        <f t="shared" si="15"/>
        <v>0</v>
      </c>
      <c r="T21" s="451">
        <f t="shared" si="15"/>
        <v>0</v>
      </c>
      <c r="U21" s="451">
        <f t="shared" si="15"/>
        <v>2085000</v>
      </c>
      <c r="V21" s="451">
        <f t="shared" si="15"/>
        <v>100000</v>
      </c>
      <c r="W21" s="451">
        <f t="shared" si="15"/>
        <v>2185000</v>
      </c>
      <c r="X21" s="389" t="s">
        <v>54</v>
      </c>
      <c r="Y21" s="401" t="str">
        <f>IF($G21=0,"",IF(G21=W21,"○","×"))</f>
        <v>○</v>
      </c>
      <c r="Z21" s="389" t="s">
        <v>54</v>
      </c>
      <c r="AA21" s="389" t="s">
        <v>54</v>
      </c>
    </row>
    <row r="22" spans="2:27" ht="20.100000000000001" customHeight="1">
      <c r="B22" s="1352" t="s">
        <v>383</v>
      </c>
      <c r="C22" s="1323"/>
      <c r="D22" s="1323"/>
      <c r="E22" s="1324"/>
      <c r="F22" s="383"/>
      <c r="G22" s="384"/>
      <c r="H22" s="385"/>
      <c r="I22" s="386"/>
      <c r="J22" s="386"/>
      <c r="K22" s="386"/>
      <c r="L22" s="387"/>
      <c r="M22" s="387"/>
      <c r="N22" s="387"/>
      <c r="O22" s="386"/>
      <c r="P22" s="386"/>
      <c r="Q22" s="386"/>
      <c r="R22" s="386"/>
      <c r="S22" s="386"/>
      <c r="T22" s="386"/>
      <c r="U22" s="386"/>
      <c r="V22" s="386"/>
      <c r="W22" s="388"/>
      <c r="X22" s="389" t="s">
        <v>54</v>
      </c>
      <c r="Y22" s="389" t="s">
        <v>54</v>
      </c>
      <c r="Z22" s="389" t="s">
        <v>54</v>
      </c>
      <c r="AA22" s="389" t="s">
        <v>54</v>
      </c>
    </row>
    <row r="23" spans="2:27" ht="20.100000000000001" customHeight="1">
      <c r="B23" s="390">
        <v>1</v>
      </c>
      <c r="C23" s="402" t="s">
        <v>384</v>
      </c>
      <c r="D23" s="403" t="s">
        <v>385</v>
      </c>
      <c r="E23" s="404">
        <v>5</v>
      </c>
      <c r="F23" s="405">
        <v>40000</v>
      </c>
      <c r="G23" s="395">
        <f t="shared" ref="G23:G30" si="16">E23*F23</f>
        <v>200000</v>
      </c>
      <c r="H23" s="396">
        <v>2</v>
      </c>
      <c r="I23" s="397">
        <v>200000</v>
      </c>
      <c r="J23" s="397"/>
      <c r="K23" s="397"/>
      <c r="L23" s="398"/>
      <c r="M23" s="398"/>
      <c r="N23" s="398"/>
      <c r="O23" s="397"/>
      <c r="P23" s="397"/>
      <c r="Q23" s="397"/>
      <c r="R23" s="397"/>
      <c r="S23" s="397"/>
      <c r="T23" s="397"/>
      <c r="U23" s="397">
        <f t="shared" ref="U23:U30" si="17">SUM(I23:T23)</f>
        <v>200000</v>
      </c>
      <c r="V23" s="397"/>
      <c r="W23" s="399">
        <f t="shared" ref="W23:W30" si="18">SUM(U23,V23)</f>
        <v>200000</v>
      </c>
      <c r="X23" s="400" t="str">
        <f t="shared" ref="X23:X30" si="19">IF($G23="","",IF(E23*F23=G23,"○","×"))</f>
        <v>○</v>
      </c>
      <c r="Y23" s="401" t="str">
        <f t="shared" ref="Y23:Y30" si="20">IF($G23="","",IF(G23=W23,"○","×"))</f>
        <v>○</v>
      </c>
      <c r="Z23" s="401" t="str">
        <f t="shared" ref="Z23:AA30" si="21">IF($G23="","",IF(INT(E23)=E23,"ー","あり"))</f>
        <v>ー</v>
      </c>
      <c r="AA23" s="401" t="str">
        <f t="shared" si="21"/>
        <v>ー</v>
      </c>
    </row>
    <row r="24" spans="2:27" ht="63.75">
      <c r="B24" s="390">
        <v>2</v>
      </c>
      <c r="C24" s="402" t="s">
        <v>386</v>
      </c>
      <c r="D24" s="452" t="s">
        <v>387</v>
      </c>
      <c r="E24" s="404">
        <v>12</v>
      </c>
      <c r="F24" s="405">
        <v>22000</v>
      </c>
      <c r="G24" s="395">
        <f t="shared" si="16"/>
        <v>264000</v>
      </c>
      <c r="H24" s="396">
        <v>2</v>
      </c>
      <c r="I24" s="397"/>
      <c r="J24" s="397">
        <f>+G24</f>
        <v>264000</v>
      </c>
      <c r="K24" s="397"/>
      <c r="L24" s="398"/>
      <c r="M24" s="398"/>
      <c r="N24" s="398"/>
      <c r="O24" s="397"/>
      <c r="P24" s="397"/>
      <c r="Q24" s="397"/>
      <c r="R24" s="397"/>
      <c r="S24" s="397"/>
      <c r="T24" s="397"/>
      <c r="U24" s="397">
        <f t="shared" si="17"/>
        <v>264000</v>
      </c>
      <c r="V24" s="397"/>
      <c r="W24" s="399">
        <f t="shared" si="18"/>
        <v>264000</v>
      </c>
      <c r="X24" s="400" t="str">
        <f t="shared" si="19"/>
        <v>○</v>
      </c>
      <c r="Y24" s="401" t="str">
        <f t="shared" si="20"/>
        <v>○</v>
      </c>
      <c r="Z24" s="401" t="str">
        <f t="shared" si="21"/>
        <v>ー</v>
      </c>
      <c r="AA24" s="401" t="str">
        <f t="shared" si="21"/>
        <v>ー</v>
      </c>
    </row>
    <row r="25" spans="2:27" ht="20.100000000000001" customHeight="1">
      <c r="B25" s="390">
        <v>3</v>
      </c>
      <c r="C25" s="402" t="s">
        <v>388</v>
      </c>
      <c r="D25" s="452" t="s">
        <v>389</v>
      </c>
      <c r="E25" s="404">
        <v>25</v>
      </c>
      <c r="F25" s="405">
        <v>22000</v>
      </c>
      <c r="G25" s="395">
        <f t="shared" si="16"/>
        <v>550000</v>
      </c>
      <c r="H25" s="396">
        <v>2</v>
      </c>
      <c r="I25" s="397"/>
      <c r="J25" s="397">
        <f>G25</f>
        <v>550000</v>
      </c>
      <c r="K25" s="397"/>
      <c r="L25" s="398"/>
      <c r="M25" s="398"/>
      <c r="N25" s="398"/>
      <c r="O25" s="397"/>
      <c r="P25" s="397"/>
      <c r="Q25" s="397"/>
      <c r="R25" s="397"/>
      <c r="S25" s="397"/>
      <c r="T25" s="397"/>
      <c r="U25" s="397">
        <f t="shared" si="17"/>
        <v>550000</v>
      </c>
      <c r="V25" s="397"/>
      <c r="W25" s="399">
        <f t="shared" si="18"/>
        <v>550000</v>
      </c>
      <c r="X25" s="400" t="str">
        <f t="shared" si="19"/>
        <v>○</v>
      </c>
      <c r="Y25" s="401" t="str">
        <f t="shared" si="20"/>
        <v>○</v>
      </c>
      <c r="Z25" s="401" t="str">
        <f t="shared" si="21"/>
        <v>ー</v>
      </c>
      <c r="AA25" s="401" t="str">
        <f t="shared" si="21"/>
        <v>ー</v>
      </c>
    </row>
    <row r="26" spans="2:27" ht="20.100000000000001" customHeight="1">
      <c r="B26" s="390">
        <v>4</v>
      </c>
      <c r="C26" s="453" t="s">
        <v>390</v>
      </c>
      <c r="D26" s="454"/>
      <c r="E26" s="404">
        <v>3</v>
      </c>
      <c r="F26" s="455">
        <v>100000</v>
      </c>
      <c r="G26" s="395">
        <f>IF(OR(E26="",F26=""),"",E26*F26)</f>
        <v>300000</v>
      </c>
      <c r="H26" s="396">
        <v>2</v>
      </c>
      <c r="I26" s="397"/>
      <c r="J26" s="397"/>
      <c r="K26" s="397">
        <f>+G26</f>
        <v>300000</v>
      </c>
      <c r="L26" s="398"/>
      <c r="M26" s="398"/>
      <c r="N26" s="398"/>
      <c r="O26" s="397"/>
      <c r="P26" s="397"/>
      <c r="Q26" s="397"/>
      <c r="R26" s="397"/>
      <c r="S26" s="397"/>
      <c r="T26" s="397"/>
      <c r="U26" s="397">
        <f>SUM(I26:T26)</f>
        <v>300000</v>
      </c>
      <c r="V26" s="397"/>
      <c r="W26" s="399">
        <f>SUM(U26,V26)</f>
        <v>300000</v>
      </c>
      <c r="X26" s="400" t="str">
        <f>IF($G26="","",IF(E26*F26=G26,"○","×"))</f>
        <v>○</v>
      </c>
      <c r="Y26" s="401" t="str">
        <f>IF($G26="","",IF(G26=W26,"○","×"))</f>
        <v>○</v>
      </c>
      <c r="Z26" s="401" t="str">
        <f>IF($G26="","",IF(INT(E26)=E26,"ー","あり"))</f>
        <v>ー</v>
      </c>
      <c r="AA26" s="401" t="str">
        <f>IF($G26="","",IF(INT(F26)=F26,"ー","あり"))</f>
        <v>ー</v>
      </c>
    </row>
    <row r="27" spans="2:27" ht="20.100000000000001" customHeight="1">
      <c r="B27" s="390">
        <v>5</v>
      </c>
      <c r="C27" s="456" t="s">
        <v>391</v>
      </c>
      <c r="D27" s="457" t="s">
        <v>392</v>
      </c>
      <c r="E27" s="458">
        <v>1</v>
      </c>
      <c r="F27" s="459">
        <v>100000</v>
      </c>
      <c r="G27" s="395">
        <v>100000</v>
      </c>
      <c r="H27" s="396">
        <v>2</v>
      </c>
      <c r="I27" s="460"/>
      <c r="J27" s="460"/>
      <c r="K27" s="460"/>
      <c r="L27" s="461"/>
      <c r="M27" s="461"/>
      <c r="N27" s="461"/>
      <c r="O27" s="460"/>
      <c r="P27" s="460"/>
      <c r="Q27" s="460">
        <v>100000</v>
      </c>
      <c r="R27" s="460"/>
      <c r="S27" s="460"/>
      <c r="T27" s="460"/>
      <c r="U27" s="397">
        <f>SUM(I27:T27)</f>
        <v>100000</v>
      </c>
      <c r="V27" s="460"/>
      <c r="W27" s="399">
        <f>SUM(U27,V27)</f>
        <v>100000</v>
      </c>
      <c r="X27" s="400" t="str">
        <f t="shared" ref="X27:X28" si="22">IF($G27="","",IF(E27*F27=G27,"○","×"))</f>
        <v>○</v>
      </c>
      <c r="Y27" s="401" t="str">
        <f t="shared" ref="Y27:Y28" si="23">IF($G27="","",IF(G27=W27,"○","×"))</f>
        <v>○</v>
      </c>
      <c r="Z27" s="401" t="str">
        <f t="shared" ref="Z27:AA28" si="24">IF($G27="","",IF(INT(E27)=E27,"ー","あり"))</f>
        <v>ー</v>
      </c>
      <c r="AA27" s="401" t="str">
        <f t="shared" si="24"/>
        <v>ー</v>
      </c>
    </row>
    <row r="28" spans="2:27" ht="51">
      <c r="B28" s="390">
        <v>6</v>
      </c>
      <c r="C28" s="456" t="s">
        <v>393</v>
      </c>
      <c r="D28" s="462" t="s">
        <v>394</v>
      </c>
      <c r="E28" s="458">
        <v>5</v>
      </c>
      <c r="F28" s="459">
        <v>40000</v>
      </c>
      <c r="G28" s="395">
        <v>200000</v>
      </c>
      <c r="H28" s="396">
        <v>2</v>
      </c>
      <c r="I28" s="460"/>
      <c r="J28" s="460"/>
      <c r="K28" s="460"/>
      <c r="L28" s="461"/>
      <c r="M28" s="461"/>
      <c r="N28" s="461"/>
      <c r="O28" s="460"/>
      <c r="P28" s="460"/>
      <c r="Q28" s="460">
        <v>200000</v>
      </c>
      <c r="R28" s="460"/>
      <c r="S28" s="460"/>
      <c r="T28" s="460"/>
      <c r="U28" s="397">
        <f>SUM(I28:T28)</f>
        <v>200000</v>
      </c>
      <c r="V28" s="460"/>
      <c r="W28" s="399">
        <f>SUM(U28,V28)</f>
        <v>200000</v>
      </c>
      <c r="X28" s="400" t="str">
        <f t="shared" si="22"/>
        <v>○</v>
      </c>
      <c r="Y28" s="401" t="str">
        <f t="shared" si="23"/>
        <v>○</v>
      </c>
      <c r="Z28" s="401" t="str">
        <f t="shared" si="24"/>
        <v>ー</v>
      </c>
      <c r="AA28" s="401" t="str">
        <f t="shared" si="24"/>
        <v>ー</v>
      </c>
    </row>
    <row r="29" spans="2:27" ht="20.100000000000001" customHeight="1">
      <c r="B29" s="390">
        <v>7</v>
      </c>
      <c r="C29" s="402" t="s">
        <v>395</v>
      </c>
      <c r="D29" s="403"/>
      <c r="E29" s="404">
        <v>1</v>
      </c>
      <c r="F29" s="405">
        <v>100000</v>
      </c>
      <c r="G29" s="395">
        <f t="shared" si="16"/>
        <v>100000</v>
      </c>
      <c r="H29" s="396">
        <v>2</v>
      </c>
      <c r="I29" s="397"/>
      <c r="J29" s="397"/>
      <c r="K29" s="397"/>
      <c r="L29" s="398"/>
      <c r="M29" s="398"/>
      <c r="N29" s="398"/>
      <c r="O29" s="397"/>
      <c r="P29" s="397"/>
      <c r="Q29" s="397"/>
      <c r="R29" s="397"/>
      <c r="S29" s="397"/>
      <c r="T29" s="397"/>
      <c r="U29" s="397">
        <f t="shared" si="17"/>
        <v>0</v>
      </c>
      <c r="V29" s="397">
        <v>100000</v>
      </c>
      <c r="W29" s="399">
        <f t="shared" si="18"/>
        <v>100000</v>
      </c>
      <c r="X29" s="400" t="str">
        <f t="shared" si="19"/>
        <v>○</v>
      </c>
      <c r="Y29" s="401" t="str">
        <f t="shared" si="20"/>
        <v>○</v>
      </c>
      <c r="Z29" s="401" t="str">
        <f t="shared" si="21"/>
        <v>ー</v>
      </c>
      <c r="AA29" s="401" t="str">
        <f t="shared" si="21"/>
        <v>ー</v>
      </c>
    </row>
    <row r="30" spans="2:27" ht="20.100000000000001" customHeight="1">
      <c r="B30" s="390">
        <v>8</v>
      </c>
      <c r="C30" s="402" t="s">
        <v>396</v>
      </c>
      <c r="D30" s="403"/>
      <c r="E30" s="404">
        <v>1</v>
      </c>
      <c r="F30" s="405">
        <v>20000</v>
      </c>
      <c r="G30" s="395">
        <f t="shared" si="16"/>
        <v>20000</v>
      </c>
      <c r="H30" s="396">
        <v>2</v>
      </c>
      <c r="I30" s="397"/>
      <c r="J30" s="397"/>
      <c r="K30" s="397"/>
      <c r="L30" s="398"/>
      <c r="M30" s="398"/>
      <c r="N30" s="398"/>
      <c r="O30" s="397"/>
      <c r="P30" s="397"/>
      <c r="Q30" s="397"/>
      <c r="R30" s="397"/>
      <c r="S30" s="397"/>
      <c r="T30" s="397"/>
      <c r="U30" s="397">
        <f t="shared" si="17"/>
        <v>0</v>
      </c>
      <c r="V30" s="397">
        <v>20000</v>
      </c>
      <c r="W30" s="399">
        <f t="shared" si="18"/>
        <v>20000</v>
      </c>
      <c r="X30" s="400" t="str">
        <f t="shared" si="19"/>
        <v>○</v>
      </c>
      <c r="Y30" s="401" t="str">
        <f t="shared" si="20"/>
        <v>○</v>
      </c>
      <c r="Z30" s="401" t="str">
        <f t="shared" si="21"/>
        <v>ー</v>
      </c>
      <c r="AA30" s="401" t="str">
        <f t="shared" si="21"/>
        <v>ー</v>
      </c>
    </row>
    <row r="31" spans="2:27" ht="63.75">
      <c r="B31" s="390">
        <v>9</v>
      </c>
      <c r="C31" s="453" t="s">
        <v>397</v>
      </c>
      <c r="D31" s="452" t="s">
        <v>387</v>
      </c>
      <c r="E31" s="404">
        <v>3</v>
      </c>
      <c r="F31" s="455">
        <v>22000</v>
      </c>
      <c r="G31" s="395">
        <f>IF(OR(E31="",F31=""),"",E31*F31)</f>
        <v>66000</v>
      </c>
      <c r="H31" s="396">
        <v>2</v>
      </c>
      <c r="I31" s="397"/>
      <c r="J31" s="397"/>
      <c r="K31" s="397"/>
      <c r="L31" s="398"/>
      <c r="M31" s="398"/>
      <c r="N31" s="398"/>
      <c r="O31" s="397"/>
      <c r="P31" s="397"/>
      <c r="Q31" s="397"/>
      <c r="R31" s="397"/>
      <c r="S31" s="397"/>
      <c r="T31" s="397"/>
      <c r="U31" s="397">
        <f>SUM(I31:T31)</f>
        <v>0</v>
      </c>
      <c r="V31" s="397">
        <f>+G31</f>
        <v>66000</v>
      </c>
      <c r="W31" s="399">
        <f>SUM(U31,V31)</f>
        <v>66000</v>
      </c>
      <c r="X31" s="400" t="str">
        <f>IF($G31="","",IF(E31*F31=G31,"○","×"))</f>
        <v>○</v>
      </c>
      <c r="Y31" s="401" t="str">
        <f>IF($G31="","",IF(G31=W31,"○","×"))</f>
        <v>○</v>
      </c>
      <c r="Z31" s="401" t="str">
        <f>IF($G31="","",IF(INT(E31)=E31,"ー","あり"))</f>
        <v>ー</v>
      </c>
      <c r="AA31" s="401" t="str">
        <f>IF($G31="","",IF(INT(F31)=F31,"ー","あり"))</f>
        <v>ー</v>
      </c>
    </row>
    <row r="32" spans="2:27" ht="20.100000000000001" customHeight="1" thickBot="1">
      <c r="B32" s="463" t="s">
        <v>351</v>
      </c>
      <c r="C32" s="464"/>
      <c r="D32" s="464"/>
      <c r="E32" s="465"/>
      <c r="F32" s="466"/>
      <c r="G32" s="467">
        <f>SUM(G22:G31)</f>
        <v>1800000</v>
      </c>
      <c r="H32" s="468"/>
      <c r="I32" s="469">
        <f t="shared" ref="I32:W32" si="25">SUM(I22:I31)</f>
        <v>200000</v>
      </c>
      <c r="J32" s="469">
        <f t="shared" si="25"/>
        <v>814000</v>
      </c>
      <c r="K32" s="469">
        <f t="shared" si="25"/>
        <v>300000</v>
      </c>
      <c r="L32" s="469">
        <f t="shared" si="25"/>
        <v>0</v>
      </c>
      <c r="M32" s="469">
        <f t="shared" si="25"/>
        <v>0</v>
      </c>
      <c r="N32" s="469">
        <f t="shared" si="25"/>
        <v>0</v>
      </c>
      <c r="O32" s="469">
        <f t="shared" si="25"/>
        <v>0</v>
      </c>
      <c r="P32" s="469">
        <f t="shared" si="25"/>
        <v>0</v>
      </c>
      <c r="Q32" s="469">
        <f t="shared" si="25"/>
        <v>300000</v>
      </c>
      <c r="R32" s="469">
        <f t="shared" si="25"/>
        <v>0</v>
      </c>
      <c r="S32" s="469">
        <f t="shared" si="25"/>
        <v>0</v>
      </c>
      <c r="T32" s="469">
        <f t="shared" si="25"/>
        <v>0</v>
      </c>
      <c r="U32" s="469">
        <f t="shared" si="25"/>
        <v>1614000</v>
      </c>
      <c r="V32" s="469">
        <f t="shared" si="25"/>
        <v>186000</v>
      </c>
      <c r="W32" s="469">
        <f t="shared" si="25"/>
        <v>1800000</v>
      </c>
      <c r="X32" s="389" t="s">
        <v>54</v>
      </c>
      <c r="Y32" s="401" t="str">
        <f>IF($G32=0,"",IF(G32=W32,"○","×"))</f>
        <v>○</v>
      </c>
      <c r="Z32" s="389" t="s">
        <v>54</v>
      </c>
      <c r="AA32" s="389" t="s">
        <v>54</v>
      </c>
    </row>
    <row r="33" spans="2:27" ht="20.100000000000001" customHeight="1">
      <c r="B33" s="1316" t="s">
        <v>352</v>
      </c>
      <c r="C33" s="416" t="s">
        <v>353</v>
      </c>
      <c r="D33" s="417"/>
      <c r="E33" s="418"/>
      <c r="F33" s="419"/>
      <c r="G33" s="420">
        <v>40000</v>
      </c>
      <c r="H33" s="421">
        <v>2</v>
      </c>
      <c r="I33" s="422"/>
      <c r="J33" s="422"/>
      <c r="K33" s="422"/>
      <c r="L33" s="423">
        <v>35866</v>
      </c>
      <c r="M33" s="422"/>
      <c r="N33" s="422"/>
      <c r="O33" s="422"/>
      <c r="P33" s="422"/>
      <c r="Q33" s="422"/>
      <c r="R33" s="422"/>
      <c r="S33" s="422"/>
      <c r="T33" s="422"/>
      <c r="U33" s="423">
        <f t="shared" ref="U33:U37" si="26">SUM(I33:T33)</f>
        <v>35866</v>
      </c>
      <c r="V33" s="423">
        <f>IF(U33="","",G33-U33)</f>
        <v>4134</v>
      </c>
      <c r="W33" s="423">
        <f>SUM(U33,V33)</f>
        <v>40000</v>
      </c>
      <c r="X33" s="389" t="s">
        <v>54</v>
      </c>
      <c r="Y33" s="401" t="str">
        <f>IF($G33=0,"",IF(G33=W33,"○","×"))</f>
        <v>○</v>
      </c>
      <c r="Z33" s="389" t="s">
        <v>54</v>
      </c>
      <c r="AA33" s="389" t="s">
        <v>54</v>
      </c>
    </row>
    <row r="34" spans="2:27" ht="20.100000000000001" customHeight="1">
      <c r="B34" s="1317"/>
      <c r="C34" s="424" t="s">
        <v>354</v>
      </c>
      <c r="D34" s="425"/>
      <c r="E34" s="426"/>
      <c r="F34" s="427"/>
      <c r="G34" s="395">
        <v>120000</v>
      </c>
      <c r="H34" s="396">
        <v>2</v>
      </c>
      <c r="I34" s="428"/>
      <c r="J34" s="428"/>
      <c r="K34" s="428"/>
      <c r="L34" s="428"/>
      <c r="M34" s="429">
        <v>107600</v>
      </c>
      <c r="N34" s="428"/>
      <c r="O34" s="428"/>
      <c r="P34" s="428"/>
      <c r="Q34" s="428"/>
      <c r="R34" s="428"/>
      <c r="S34" s="428"/>
      <c r="T34" s="428"/>
      <c r="U34" s="429">
        <f t="shared" si="26"/>
        <v>107600</v>
      </c>
      <c r="V34" s="429">
        <f>IF(U34="","",G34-U34)</f>
        <v>12400</v>
      </c>
      <c r="W34" s="429">
        <f>SUM(U34,V34)</f>
        <v>120000</v>
      </c>
      <c r="X34" s="389" t="s">
        <v>54</v>
      </c>
      <c r="Y34" s="401" t="str">
        <f t="shared" ref="Y34:Y38" si="27">IF($G34=0,"",IF(G34=W34,"○","×"))</f>
        <v>○</v>
      </c>
      <c r="Z34" s="389" t="s">
        <v>54</v>
      </c>
      <c r="AA34" s="389" t="s">
        <v>54</v>
      </c>
    </row>
    <row r="35" spans="2:27" ht="20.100000000000001" customHeight="1" thickBot="1">
      <c r="B35" s="1318"/>
      <c r="C35" s="430" t="s">
        <v>355</v>
      </c>
      <c r="D35" s="431"/>
      <c r="E35" s="432"/>
      <c r="F35" s="410"/>
      <c r="G35" s="411">
        <v>150000</v>
      </c>
      <c r="H35" s="433">
        <v>2</v>
      </c>
      <c r="I35" s="434"/>
      <c r="J35" s="434"/>
      <c r="K35" s="434"/>
      <c r="L35" s="434"/>
      <c r="M35" s="434"/>
      <c r="N35" s="435">
        <v>134500</v>
      </c>
      <c r="O35" s="434"/>
      <c r="P35" s="434"/>
      <c r="Q35" s="434"/>
      <c r="R35" s="434"/>
      <c r="S35" s="434"/>
      <c r="T35" s="434"/>
      <c r="U35" s="435">
        <f t="shared" si="26"/>
        <v>134500</v>
      </c>
      <c r="V35" s="435">
        <f t="shared" ref="V35:V37" si="28">IF(U35="","",G35-U35)</f>
        <v>15500</v>
      </c>
      <c r="W35" s="435">
        <f t="shared" ref="W35" si="29">SUM(U35,V35)</f>
        <v>150000</v>
      </c>
      <c r="X35" s="389" t="s">
        <v>54</v>
      </c>
      <c r="Y35" s="401" t="str">
        <f t="shared" si="27"/>
        <v>○</v>
      </c>
      <c r="Z35" s="389" t="s">
        <v>54</v>
      </c>
      <c r="AA35" s="389" t="s">
        <v>54</v>
      </c>
    </row>
    <row r="36" spans="2:27" ht="20.100000000000001" customHeight="1">
      <c r="B36" s="436"/>
      <c r="C36" s="437" t="s">
        <v>356</v>
      </c>
      <c r="D36" s="438"/>
      <c r="E36" s="439"/>
      <c r="F36" s="440"/>
      <c r="G36" s="441">
        <v>500000</v>
      </c>
      <c r="H36" s="442">
        <v>2</v>
      </c>
      <c r="I36" s="443"/>
      <c r="J36" s="443"/>
      <c r="K36" s="443"/>
      <c r="L36" s="443"/>
      <c r="M36" s="443"/>
      <c r="N36" s="443"/>
      <c r="O36" s="443"/>
      <c r="P36" s="443"/>
      <c r="Q36" s="444">
        <v>448333</v>
      </c>
      <c r="R36" s="443"/>
      <c r="S36" s="443"/>
      <c r="T36" s="443"/>
      <c r="U36" s="444">
        <f t="shared" si="26"/>
        <v>448333</v>
      </c>
      <c r="V36" s="444">
        <f t="shared" si="28"/>
        <v>51667</v>
      </c>
      <c r="W36" s="444">
        <f>SUM(U36,V36)</f>
        <v>500000</v>
      </c>
      <c r="X36" s="389" t="s">
        <v>54</v>
      </c>
      <c r="Y36" s="401" t="str">
        <f t="shared" si="27"/>
        <v>○</v>
      </c>
      <c r="Z36" s="389" t="s">
        <v>54</v>
      </c>
      <c r="AA36" s="389" t="s">
        <v>54</v>
      </c>
    </row>
    <row r="37" spans="2:27" ht="20.100000000000001" customHeight="1">
      <c r="B37" s="445"/>
      <c r="C37" s="424" t="s">
        <v>357</v>
      </c>
      <c r="D37" s="425"/>
      <c r="E37" s="426"/>
      <c r="F37" s="427"/>
      <c r="G37" s="395">
        <v>0</v>
      </c>
      <c r="H37" s="396"/>
      <c r="I37" s="428"/>
      <c r="J37" s="428"/>
      <c r="K37" s="428"/>
      <c r="L37" s="428"/>
      <c r="M37" s="428"/>
      <c r="N37" s="428"/>
      <c r="O37" s="428"/>
      <c r="P37" s="428"/>
      <c r="Q37" s="429">
        <v>0</v>
      </c>
      <c r="R37" s="428"/>
      <c r="S37" s="428"/>
      <c r="T37" s="428"/>
      <c r="U37" s="429">
        <f t="shared" si="26"/>
        <v>0</v>
      </c>
      <c r="V37" s="429">
        <f t="shared" si="28"/>
        <v>0</v>
      </c>
      <c r="W37" s="429">
        <f>SUM(U37,V37)</f>
        <v>0</v>
      </c>
      <c r="X37" s="389" t="s">
        <v>54</v>
      </c>
      <c r="Y37" s="401" t="str">
        <f t="shared" si="27"/>
        <v/>
      </c>
      <c r="Z37" s="389" t="s">
        <v>54</v>
      </c>
      <c r="AA37" s="389" t="s">
        <v>54</v>
      </c>
    </row>
    <row r="38" spans="2:27" ht="20.100000000000001" customHeight="1" thickBot="1">
      <c r="B38" s="463" t="s">
        <v>351</v>
      </c>
      <c r="C38" s="470"/>
      <c r="D38" s="470"/>
      <c r="E38" s="471"/>
      <c r="F38" s="471"/>
      <c r="G38" s="467">
        <f>SUM(G33:G37)</f>
        <v>810000</v>
      </c>
      <c r="H38" s="472"/>
      <c r="I38" s="473"/>
      <c r="J38" s="473"/>
      <c r="K38" s="473"/>
      <c r="L38" s="474">
        <f t="shared" ref="L38:W38" si="30">SUM(L33:L37)</f>
        <v>35866</v>
      </c>
      <c r="M38" s="474">
        <f t="shared" si="30"/>
        <v>107600</v>
      </c>
      <c r="N38" s="474">
        <f t="shared" si="30"/>
        <v>134500</v>
      </c>
      <c r="O38" s="474">
        <f t="shared" si="30"/>
        <v>0</v>
      </c>
      <c r="P38" s="474">
        <f t="shared" si="30"/>
        <v>0</v>
      </c>
      <c r="Q38" s="474">
        <f t="shared" si="30"/>
        <v>448333</v>
      </c>
      <c r="R38" s="474">
        <f t="shared" si="30"/>
        <v>0</v>
      </c>
      <c r="S38" s="474">
        <f t="shared" si="30"/>
        <v>0</v>
      </c>
      <c r="T38" s="474">
        <f t="shared" si="30"/>
        <v>0</v>
      </c>
      <c r="U38" s="474">
        <f t="shared" si="30"/>
        <v>726299</v>
      </c>
      <c r="V38" s="474">
        <f t="shared" si="30"/>
        <v>83701</v>
      </c>
      <c r="W38" s="474">
        <f t="shared" si="30"/>
        <v>810000</v>
      </c>
      <c r="X38" s="389" t="s">
        <v>54</v>
      </c>
      <c r="Y38" s="401" t="str">
        <f t="shared" si="27"/>
        <v>○</v>
      </c>
      <c r="Z38" s="389" t="s">
        <v>54</v>
      </c>
      <c r="AA38" s="389" t="s">
        <v>54</v>
      </c>
    </row>
    <row r="39" spans="2:27" ht="20.100000000000001" customHeight="1" thickBot="1">
      <c r="B39" s="1331" t="s">
        <v>398</v>
      </c>
      <c r="C39" s="1332"/>
      <c r="D39" s="1332"/>
      <c r="E39" s="1332"/>
      <c r="F39" s="1333"/>
      <c r="G39" s="449">
        <f>SUM(G32,G38)</f>
        <v>2610000</v>
      </c>
      <c r="H39" s="450"/>
      <c r="I39" s="451">
        <f>SUM(I32,I38)</f>
        <v>200000</v>
      </c>
      <c r="J39" s="451">
        <f t="shared" ref="J39:W39" si="31">SUM(J32,J38)</f>
        <v>814000</v>
      </c>
      <c r="K39" s="451">
        <f t="shared" si="31"/>
        <v>300000</v>
      </c>
      <c r="L39" s="451">
        <f t="shared" si="31"/>
        <v>35866</v>
      </c>
      <c r="M39" s="451">
        <f t="shared" si="31"/>
        <v>107600</v>
      </c>
      <c r="N39" s="451">
        <f t="shared" si="31"/>
        <v>134500</v>
      </c>
      <c r="O39" s="451">
        <f t="shared" si="31"/>
        <v>0</v>
      </c>
      <c r="P39" s="451">
        <f t="shared" si="31"/>
        <v>0</v>
      </c>
      <c r="Q39" s="451">
        <f t="shared" si="31"/>
        <v>748333</v>
      </c>
      <c r="R39" s="451">
        <f t="shared" si="31"/>
        <v>0</v>
      </c>
      <c r="S39" s="451">
        <f t="shared" si="31"/>
        <v>0</v>
      </c>
      <c r="T39" s="451">
        <f t="shared" si="31"/>
        <v>0</v>
      </c>
      <c r="U39" s="451">
        <f t="shared" si="31"/>
        <v>2340299</v>
      </c>
      <c r="V39" s="451">
        <f t="shared" si="31"/>
        <v>269701</v>
      </c>
      <c r="W39" s="451">
        <f t="shared" si="31"/>
        <v>2610000</v>
      </c>
      <c r="X39" s="389" t="s">
        <v>54</v>
      </c>
      <c r="Y39" s="401" t="str">
        <f>IF($G39=0,"",IF(G39=W39,"○","×"))</f>
        <v>○</v>
      </c>
      <c r="Z39" s="389" t="s">
        <v>54</v>
      </c>
      <c r="AA39" s="389" t="s">
        <v>54</v>
      </c>
    </row>
    <row r="40" spans="2:27" ht="20.100000000000001" customHeight="1" thickBot="1">
      <c r="B40" s="1313" t="s">
        <v>399</v>
      </c>
      <c r="C40" s="1314"/>
      <c r="D40" s="1315"/>
      <c r="E40" s="475"/>
      <c r="F40" s="475"/>
      <c r="G40" s="476">
        <f>+G39+G21</f>
        <v>4795000</v>
      </c>
      <c r="H40" s="477"/>
      <c r="I40" s="476">
        <f>+I39+I21</f>
        <v>200000</v>
      </c>
      <c r="J40" s="476">
        <f t="shared" ref="J40:W40" si="32">+J39+J21</f>
        <v>814000</v>
      </c>
      <c r="K40" s="476">
        <f t="shared" si="32"/>
        <v>300000</v>
      </c>
      <c r="L40" s="476">
        <f t="shared" si="32"/>
        <v>35866</v>
      </c>
      <c r="M40" s="476">
        <f t="shared" si="32"/>
        <v>107600</v>
      </c>
      <c r="N40" s="476">
        <f t="shared" si="32"/>
        <v>134500</v>
      </c>
      <c r="O40" s="476">
        <f t="shared" si="32"/>
        <v>0</v>
      </c>
      <c r="P40" s="476">
        <f t="shared" si="32"/>
        <v>0</v>
      </c>
      <c r="Q40" s="476">
        <f t="shared" si="32"/>
        <v>748333</v>
      </c>
      <c r="R40" s="476">
        <f t="shared" si="32"/>
        <v>2085000</v>
      </c>
      <c r="S40" s="476">
        <f t="shared" si="32"/>
        <v>0</v>
      </c>
      <c r="T40" s="476">
        <f t="shared" si="32"/>
        <v>0</v>
      </c>
      <c r="U40" s="476">
        <f t="shared" si="32"/>
        <v>4425299</v>
      </c>
      <c r="V40" s="476">
        <f t="shared" si="32"/>
        <v>369701</v>
      </c>
      <c r="W40" s="476">
        <f t="shared" si="32"/>
        <v>4795000</v>
      </c>
      <c r="X40" s="478"/>
      <c r="Y40" s="401"/>
      <c r="Z40" s="389"/>
      <c r="AA40" s="389"/>
    </row>
    <row r="41" spans="2:27" ht="20.100000000000001" customHeight="1">
      <c r="B41" s="479" t="s">
        <v>400</v>
      </c>
      <c r="C41" s="480"/>
      <c r="D41" s="481"/>
      <c r="E41" s="393"/>
      <c r="F41" s="482"/>
      <c r="G41" s="441"/>
      <c r="H41" s="442"/>
      <c r="I41" s="483"/>
      <c r="J41" s="483"/>
      <c r="K41" s="483"/>
      <c r="L41" s="484"/>
      <c r="M41" s="484"/>
      <c r="N41" s="484"/>
      <c r="O41" s="483"/>
      <c r="P41" s="483"/>
      <c r="Q41" s="483"/>
      <c r="R41" s="483"/>
      <c r="S41" s="483"/>
      <c r="T41" s="483"/>
      <c r="U41" s="483">
        <f>SUM(I41:T41)</f>
        <v>0</v>
      </c>
      <c r="V41" s="483"/>
      <c r="W41" s="485">
        <f>SUM(U41,V41)</f>
        <v>0</v>
      </c>
      <c r="X41" s="389" t="s">
        <v>54</v>
      </c>
      <c r="Y41" s="401" t="str">
        <f>IF($G41=0,"",IF(G41=W41,"○","×"))</f>
        <v/>
      </c>
      <c r="Z41" s="389" t="s">
        <v>54</v>
      </c>
      <c r="AA41" s="389" t="s">
        <v>54</v>
      </c>
    </row>
    <row r="42" spans="2:27" ht="20.100000000000001" customHeight="1">
      <c r="B42" s="390">
        <v>1</v>
      </c>
      <c r="C42" s="402" t="s">
        <v>401</v>
      </c>
      <c r="D42" s="403" t="s">
        <v>402</v>
      </c>
      <c r="E42" s="404">
        <v>1</v>
      </c>
      <c r="F42" s="405">
        <v>1500000</v>
      </c>
      <c r="G42" s="395">
        <f t="shared" ref="G42:G45" si="33">E42*F42</f>
        <v>1500000</v>
      </c>
      <c r="H42" s="396">
        <v>4</v>
      </c>
      <c r="J42" s="397"/>
      <c r="K42" s="397"/>
      <c r="L42" s="398"/>
      <c r="M42" s="398"/>
      <c r="N42" s="398"/>
      <c r="O42" s="397"/>
      <c r="P42" s="397"/>
      <c r="Q42" s="397"/>
      <c r="R42" s="397">
        <v>1500000</v>
      </c>
      <c r="S42" s="397"/>
      <c r="T42" s="397"/>
      <c r="U42" s="397">
        <f>SUM(J42:T42)</f>
        <v>1500000</v>
      </c>
      <c r="V42" s="397"/>
      <c r="W42" s="399">
        <f t="shared" ref="W42:W45" si="34">SUM(U42,V42)</f>
        <v>1500000</v>
      </c>
      <c r="X42" s="400" t="str">
        <f t="shared" ref="X42:X45" si="35">IF($G42="","",IF(E42*F42=G42,"○","×"))</f>
        <v>○</v>
      </c>
      <c r="Y42" s="401" t="str">
        <f t="shared" ref="Y42:Y45" si="36">IF($G42="","",IF(G42=W42,"○","×"))</f>
        <v>○</v>
      </c>
      <c r="Z42" s="401" t="str">
        <f t="shared" ref="Z42:AA45" si="37">IF($G42="","",IF(INT(E42)=E42,"ー","あり"))</f>
        <v>ー</v>
      </c>
      <c r="AA42" s="401" t="str">
        <f t="shared" si="37"/>
        <v>ー</v>
      </c>
    </row>
    <row r="43" spans="2:27" ht="20.100000000000001" customHeight="1">
      <c r="B43" s="390">
        <v>2</v>
      </c>
      <c r="C43" s="402" t="s">
        <v>403</v>
      </c>
      <c r="D43" s="403"/>
      <c r="E43" s="404">
        <v>1</v>
      </c>
      <c r="F43" s="405">
        <v>20000</v>
      </c>
      <c r="G43" s="395">
        <f t="shared" si="33"/>
        <v>20000</v>
      </c>
      <c r="H43" s="396">
        <v>4</v>
      </c>
      <c r="I43" s="397"/>
      <c r="K43" s="397"/>
      <c r="L43" s="398"/>
      <c r="M43" s="398"/>
      <c r="N43" s="398"/>
      <c r="O43" s="397"/>
      <c r="P43" s="397"/>
      <c r="Q43" s="397"/>
      <c r="R43" s="397">
        <v>20000</v>
      </c>
      <c r="S43" s="397"/>
      <c r="T43" s="397"/>
      <c r="U43" s="397">
        <f t="shared" ref="U43:U45" si="38">SUM(I43:T43)</f>
        <v>20000</v>
      </c>
      <c r="V43" s="397"/>
      <c r="W43" s="399">
        <f t="shared" si="34"/>
        <v>20000</v>
      </c>
      <c r="X43" s="400" t="str">
        <f t="shared" si="35"/>
        <v>○</v>
      </c>
      <c r="Y43" s="401" t="str">
        <f t="shared" si="36"/>
        <v>○</v>
      </c>
      <c r="Z43" s="401" t="str">
        <f t="shared" si="37"/>
        <v>ー</v>
      </c>
      <c r="AA43" s="401" t="str">
        <f t="shared" si="37"/>
        <v>ー</v>
      </c>
    </row>
    <row r="44" spans="2:27">
      <c r="B44" s="390">
        <v>3</v>
      </c>
      <c r="C44" s="402" t="s">
        <v>404</v>
      </c>
      <c r="D44" s="452"/>
      <c r="E44" s="404">
        <v>1</v>
      </c>
      <c r="F44" s="405">
        <v>50000</v>
      </c>
      <c r="G44" s="395">
        <f t="shared" si="33"/>
        <v>50000</v>
      </c>
      <c r="H44" s="396">
        <v>4</v>
      </c>
      <c r="I44" s="397">
        <f>G44</f>
        <v>50000</v>
      </c>
      <c r="J44" s="397"/>
      <c r="K44" s="397"/>
      <c r="L44" s="398"/>
      <c r="M44" s="398"/>
      <c r="N44" s="398"/>
      <c r="O44" s="397"/>
      <c r="P44" s="397"/>
      <c r="Q44" s="397"/>
      <c r="R44" s="397"/>
      <c r="S44" s="397"/>
      <c r="T44" s="397"/>
      <c r="U44" s="397">
        <f t="shared" si="38"/>
        <v>50000</v>
      </c>
      <c r="V44" s="397"/>
      <c r="W44" s="399">
        <f t="shared" si="34"/>
        <v>50000</v>
      </c>
      <c r="X44" s="400" t="str">
        <f t="shared" si="35"/>
        <v>○</v>
      </c>
      <c r="Y44" s="401" t="str">
        <f t="shared" si="36"/>
        <v>○</v>
      </c>
      <c r="Z44" s="401" t="str">
        <f t="shared" si="37"/>
        <v>ー</v>
      </c>
      <c r="AA44" s="401" t="str">
        <f t="shared" si="37"/>
        <v>ー</v>
      </c>
    </row>
    <row r="45" spans="2:27" ht="52.5" customHeight="1">
      <c r="B45" s="390">
        <v>4</v>
      </c>
      <c r="C45" s="402" t="s">
        <v>405</v>
      </c>
      <c r="D45" s="452" t="s">
        <v>387</v>
      </c>
      <c r="E45" s="404">
        <v>20</v>
      </c>
      <c r="F45" s="405">
        <v>22000</v>
      </c>
      <c r="G45" s="395">
        <f t="shared" si="33"/>
        <v>440000</v>
      </c>
      <c r="H45" s="396">
        <v>4</v>
      </c>
      <c r="I45" s="397"/>
      <c r="J45" s="397">
        <f>G45</f>
        <v>440000</v>
      </c>
      <c r="K45" s="397"/>
      <c r="L45" s="398"/>
      <c r="M45" s="398"/>
      <c r="N45" s="398"/>
      <c r="O45" s="397"/>
      <c r="P45" s="397"/>
      <c r="Q45" s="397"/>
      <c r="R45" s="397"/>
      <c r="S45" s="397"/>
      <c r="T45" s="397"/>
      <c r="U45" s="397">
        <f t="shared" si="38"/>
        <v>440000</v>
      </c>
      <c r="V45" s="397"/>
      <c r="W45" s="399">
        <f t="shared" si="34"/>
        <v>440000</v>
      </c>
      <c r="X45" s="400" t="str">
        <f t="shared" si="35"/>
        <v>○</v>
      </c>
      <c r="Y45" s="401" t="str">
        <f t="shared" si="36"/>
        <v>○</v>
      </c>
      <c r="Z45" s="401" t="str">
        <f t="shared" si="37"/>
        <v>ー</v>
      </c>
      <c r="AA45" s="401" t="str">
        <f t="shared" si="37"/>
        <v>ー</v>
      </c>
    </row>
    <row r="46" spans="2:27" ht="20.100000000000001" customHeight="1" thickBot="1">
      <c r="B46" s="407" t="s">
        <v>351</v>
      </c>
      <c r="C46" s="408"/>
      <c r="D46" s="408"/>
      <c r="E46" s="409"/>
      <c r="F46" s="410"/>
      <c r="G46" s="411">
        <f>SUM(G41:G45)</f>
        <v>2010000</v>
      </c>
      <c r="H46" s="412"/>
      <c r="I46" s="413">
        <f>SUM(I41:I45)</f>
        <v>50000</v>
      </c>
      <c r="J46" s="413">
        <f>SUM(J41:J45)</f>
        <v>440000</v>
      </c>
      <c r="K46" s="413">
        <f>SUM(K41:K45)</f>
        <v>0</v>
      </c>
      <c r="L46" s="414"/>
      <c r="M46" s="414"/>
      <c r="N46" s="414"/>
      <c r="O46" s="413">
        <f t="shared" ref="O46:V46" si="39">SUM(O41:O45)</f>
        <v>0</v>
      </c>
      <c r="P46" s="413">
        <f t="shared" si="39"/>
        <v>0</v>
      </c>
      <c r="Q46" s="413">
        <f t="shared" si="39"/>
        <v>0</v>
      </c>
      <c r="R46" s="413">
        <f t="shared" si="39"/>
        <v>1520000</v>
      </c>
      <c r="S46" s="413">
        <f t="shared" si="39"/>
        <v>0</v>
      </c>
      <c r="T46" s="413">
        <f t="shared" si="39"/>
        <v>0</v>
      </c>
      <c r="U46" s="413">
        <f t="shared" si="39"/>
        <v>2010000</v>
      </c>
      <c r="V46" s="413">
        <f t="shared" si="39"/>
        <v>0</v>
      </c>
      <c r="W46" s="415">
        <f>SUM(U46,V46)</f>
        <v>2010000</v>
      </c>
      <c r="X46" s="389" t="s">
        <v>54</v>
      </c>
      <c r="Y46" s="401" t="str">
        <f>IF($G46=0,"",IF(G46=W46,"○","×"))</f>
        <v>○</v>
      </c>
      <c r="Z46" s="389" t="s">
        <v>54</v>
      </c>
      <c r="AA46" s="389" t="s">
        <v>54</v>
      </c>
    </row>
    <row r="47" spans="2:27" ht="20.100000000000001" customHeight="1">
      <c r="B47" s="1316" t="s">
        <v>352</v>
      </c>
      <c r="C47" s="416" t="s">
        <v>353</v>
      </c>
      <c r="D47" s="417"/>
      <c r="E47" s="418"/>
      <c r="F47" s="419"/>
      <c r="G47" s="420">
        <v>20000</v>
      </c>
      <c r="H47" s="421">
        <v>4</v>
      </c>
      <c r="I47" s="422"/>
      <c r="J47" s="422"/>
      <c r="K47" s="422"/>
      <c r="L47" s="423">
        <v>20000</v>
      </c>
      <c r="M47" s="422"/>
      <c r="N47" s="422"/>
      <c r="O47" s="422"/>
      <c r="P47" s="422"/>
      <c r="Q47" s="422"/>
      <c r="R47" s="422"/>
      <c r="S47" s="422"/>
      <c r="T47" s="422"/>
      <c r="U47" s="423">
        <f t="shared" ref="U47:U51" si="40">SUM(I47:T47)</f>
        <v>20000</v>
      </c>
      <c r="V47" s="423">
        <f>IF(U47="","",G47-U47)</f>
        <v>0</v>
      </c>
      <c r="W47" s="423">
        <f>SUM(U47,V47)</f>
        <v>20000</v>
      </c>
      <c r="X47" s="389" t="s">
        <v>54</v>
      </c>
      <c r="Y47" s="401" t="str">
        <f>IF($G47=0,"",IF(G47=W47,"○","×"))</f>
        <v>○</v>
      </c>
      <c r="Z47" s="389" t="s">
        <v>54</v>
      </c>
      <c r="AA47" s="389" t="s">
        <v>54</v>
      </c>
    </row>
    <row r="48" spans="2:27" ht="20.100000000000001" customHeight="1">
      <c r="B48" s="1317"/>
      <c r="C48" s="424" t="s">
        <v>354</v>
      </c>
      <c r="D48" s="425"/>
      <c r="E48" s="426"/>
      <c r="F48" s="427"/>
      <c r="G48" s="395">
        <v>30000</v>
      </c>
      <c r="H48" s="396">
        <v>4</v>
      </c>
      <c r="I48" s="428"/>
      <c r="J48" s="428"/>
      <c r="K48" s="428"/>
      <c r="L48" s="428"/>
      <c r="M48" s="429">
        <v>30000</v>
      </c>
      <c r="N48" s="428"/>
      <c r="O48" s="428"/>
      <c r="P48" s="428"/>
      <c r="Q48" s="428"/>
      <c r="R48" s="428"/>
      <c r="S48" s="428"/>
      <c r="T48" s="428"/>
      <c r="U48" s="429">
        <f t="shared" si="40"/>
        <v>30000</v>
      </c>
      <c r="V48" s="429">
        <f>IF(U48="","",G48-U48)</f>
        <v>0</v>
      </c>
      <c r="W48" s="429">
        <f>SUM(U48,V48)</f>
        <v>30000</v>
      </c>
      <c r="X48" s="389" t="s">
        <v>54</v>
      </c>
      <c r="Y48" s="401" t="str">
        <f t="shared" ref="Y48:Y53" si="41">IF($G48=0,"",IF(G48=W48,"○","×"))</f>
        <v>○</v>
      </c>
      <c r="Z48" s="389" t="s">
        <v>54</v>
      </c>
      <c r="AA48" s="389" t="s">
        <v>54</v>
      </c>
    </row>
    <row r="49" spans="2:27" ht="20.100000000000001" customHeight="1" thickBot="1">
      <c r="B49" s="1318"/>
      <c r="C49" s="430" t="s">
        <v>355</v>
      </c>
      <c r="D49" s="431"/>
      <c r="E49" s="432"/>
      <c r="F49" s="410"/>
      <c r="G49" s="411">
        <v>50000</v>
      </c>
      <c r="H49" s="433">
        <v>4</v>
      </c>
      <c r="I49" s="434"/>
      <c r="J49" s="434"/>
      <c r="K49" s="434"/>
      <c r="L49" s="434"/>
      <c r="M49" s="434"/>
      <c r="N49" s="435">
        <v>50000</v>
      </c>
      <c r="O49" s="434"/>
      <c r="P49" s="434"/>
      <c r="Q49" s="434"/>
      <c r="R49" s="434"/>
      <c r="S49" s="434"/>
      <c r="T49" s="434"/>
      <c r="U49" s="435">
        <f t="shared" si="40"/>
        <v>50000</v>
      </c>
      <c r="V49" s="435">
        <f t="shared" ref="V49:V51" si="42">IF(U49="","",G49-U49)</f>
        <v>0</v>
      </c>
      <c r="W49" s="435">
        <f t="shared" ref="W49" si="43">SUM(U49,V49)</f>
        <v>50000</v>
      </c>
      <c r="X49" s="389" t="s">
        <v>54</v>
      </c>
      <c r="Y49" s="401" t="str">
        <f t="shared" si="41"/>
        <v>○</v>
      </c>
      <c r="Z49" s="389" t="s">
        <v>54</v>
      </c>
      <c r="AA49" s="389" t="s">
        <v>54</v>
      </c>
    </row>
    <row r="50" spans="2:27" ht="20.100000000000001" customHeight="1">
      <c r="B50" s="436"/>
      <c r="C50" s="486" t="s">
        <v>356</v>
      </c>
      <c r="D50" s="438"/>
      <c r="E50" s="439"/>
      <c r="F50" s="440"/>
      <c r="G50" s="441"/>
      <c r="H50" s="442" t="s">
        <v>406</v>
      </c>
      <c r="I50" s="443"/>
      <c r="J50" s="443"/>
      <c r="K50" s="443"/>
      <c r="L50" s="443"/>
      <c r="M50" s="443"/>
      <c r="N50" s="443"/>
      <c r="O50" s="443"/>
      <c r="P50" s="443"/>
      <c r="Q50" s="444" t="str">
        <f>IF(OR(U46=0,G50=""),"",ROUNDDOWN(G50*U46/W46,0))</f>
        <v/>
      </c>
      <c r="R50" s="443"/>
      <c r="S50" s="443"/>
      <c r="T50" s="443"/>
      <c r="U50" s="444">
        <f t="shared" si="40"/>
        <v>0</v>
      </c>
      <c r="V50" s="444">
        <f t="shared" si="42"/>
        <v>0</v>
      </c>
      <c r="W50" s="444">
        <f>SUM(U50,V50)</f>
        <v>0</v>
      </c>
      <c r="X50" s="389" t="s">
        <v>54</v>
      </c>
      <c r="Y50" s="401" t="str">
        <f t="shared" si="41"/>
        <v/>
      </c>
      <c r="Z50" s="389" t="s">
        <v>54</v>
      </c>
      <c r="AA50" s="389" t="s">
        <v>54</v>
      </c>
    </row>
    <row r="51" spans="2:27" ht="20.100000000000001" customHeight="1">
      <c r="B51" s="445"/>
      <c r="C51" s="487" t="s">
        <v>357</v>
      </c>
      <c r="D51" s="425"/>
      <c r="E51" s="426"/>
      <c r="F51" s="427"/>
      <c r="G51" s="395"/>
      <c r="H51" s="396"/>
      <c r="I51" s="428"/>
      <c r="J51" s="428"/>
      <c r="K51" s="428"/>
      <c r="L51" s="428"/>
      <c r="M51" s="428"/>
      <c r="N51" s="428"/>
      <c r="O51" s="428"/>
      <c r="P51" s="428"/>
      <c r="Q51" s="429" t="str">
        <f>IF(OR(U46=0,G51=""),"",ROUNDDOWN(G51*U46/W46,0))</f>
        <v/>
      </c>
      <c r="R51" s="428"/>
      <c r="S51" s="428"/>
      <c r="T51" s="428"/>
      <c r="U51" s="429">
        <f t="shared" si="40"/>
        <v>0</v>
      </c>
      <c r="V51" s="429">
        <f t="shared" si="42"/>
        <v>0</v>
      </c>
      <c r="W51" s="429">
        <f>SUM(U51,V51)</f>
        <v>0</v>
      </c>
      <c r="X51" s="389" t="s">
        <v>54</v>
      </c>
      <c r="Y51" s="401" t="str">
        <f t="shared" si="41"/>
        <v/>
      </c>
      <c r="Z51" s="389" t="s">
        <v>54</v>
      </c>
      <c r="AA51" s="389" t="s">
        <v>54</v>
      </c>
    </row>
    <row r="52" spans="2:27" ht="20.100000000000001" customHeight="1" thickBot="1">
      <c r="B52" s="407" t="s">
        <v>351</v>
      </c>
      <c r="C52" s="446"/>
      <c r="D52" s="446"/>
      <c r="E52" s="447"/>
      <c r="F52" s="447"/>
      <c r="G52" s="411">
        <f>SUM(G47:G51)</f>
        <v>100000</v>
      </c>
      <c r="H52" s="448"/>
      <c r="I52" s="434"/>
      <c r="J52" s="434"/>
      <c r="K52" s="434"/>
      <c r="L52" s="435">
        <f t="shared" ref="L52:W52" si="44">SUM(L47:L51)</f>
        <v>20000</v>
      </c>
      <c r="M52" s="435">
        <f t="shared" si="44"/>
        <v>30000</v>
      </c>
      <c r="N52" s="435">
        <f t="shared" si="44"/>
        <v>50000</v>
      </c>
      <c r="O52" s="435">
        <f t="shared" si="44"/>
        <v>0</v>
      </c>
      <c r="P52" s="435">
        <f t="shared" si="44"/>
        <v>0</v>
      </c>
      <c r="Q52" s="435">
        <f t="shared" si="44"/>
        <v>0</v>
      </c>
      <c r="R52" s="435">
        <f t="shared" si="44"/>
        <v>0</v>
      </c>
      <c r="S52" s="435">
        <f t="shared" si="44"/>
        <v>0</v>
      </c>
      <c r="T52" s="435">
        <f t="shared" si="44"/>
        <v>0</v>
      </c>
      <c r="U52" s="435">
        <f t="shared" si="44"/>
        <v>100000</v>
      </c>
      <c r="V52" s="435">
        <f t="shared" si="44"/>
        <v>0</v>
      </c>
      <c r="W52" s="435">
        <f t="shared" si="44"/>
        <v>100000</v>
      </c>
      <c r="X52" s="389" t="s">
        <v>54</v>
      </c>
      <c r="Y52" s="401" t="str">
        <f t="shared" si="41"/>
        <v>○</v>
      </c>
      <c r="Z52" s="389" t="s">
        <v>54</v>
      </c>
      <c r="AA52" s="389" t="s">
        <v>54</v>
      </c>
    </row>
    <row r="53" spans="2:27" ht="20.100000000000001" customHeight="1" thickBot="1">
      <c r="B53" s="1319" t="s">
        <v>407</v>
      </c>
      <c r="C53" s="1320"/>
      <c r="D53" s="1321"/>
      <c r="E53" s="488"/>
      <c r="F53" s="488"/>
      <c r="G53" s="489">
        <f>SUM(G46,G52)</f>
        <v>2110000</v>
      </c>
      <c r="H53" s="490"/>
      <c r="I53" s="491">
        <f t="shared" ref="I53:W53" si="45">SUM(I46,I52)</f>
        <v>50000</v>
      </c>
      <c r="J53" s="491">
        <f t="shared" si="45"/>
        <v>440000</v>
      </c>
      <c r="K53" s="491">
        <f t="shared" si="45"/>
        <v>0</v>
      </c>
      <c r="L53" s="491">
        <f t="shared" si="45"/>
        <v>20000</v>
      </c>
      <c r="M53" s="491">
        <f t="shared" si="45"/>
        <v>30000</v>
      </c>
      <c r="N53" s="491">
        <f t="shared" si="45"/>
        <v>50000</v>
      </c>
      <c r="O53" s="491">
        <f t="shared" si="45"/>
        <v>0</v>
      </c>
      <c r="P53" s="491">
        <f t="shared" si="45"/>
        <v>0</v>
      </c>
      <c r="Q53" s="491">
        <f t="shared" si="45"/>
        <v>0</v>
      </c>
      <c r="R53" s="491">
        <f t="shared" si="45"/>
        <v>1520000</v>
      </c>
      <c r="S53" s="491">
        <f t="shared" si="45"/>
        <v>0</v>
      </c>
      <c r="T53" s="491">
        <f t="shared" si="45"/>
        <v>0</v>
      </c>
      <c r="U53" s="491">
        <f t="shared" si="45"/>
        <v>2110000</v>
      </c>
      <c r="V53" s="491">
        <f t="shared" si="45"/>
        <v>0</v>
      </c>
      <c r="W53" s="491">
        <f t="shared" si="45"/>
        <v>2110000</v>
      </c>
      <c r="X53" s="389" t="s">
        <v>54</v>
      </c>
      <c r="Y53" s="401" t="str">
        <f t="shared" si="41"/>
        <v>○</v>
      </c>
      <c r="Z53" s="389" t="s">
        <v>54</v>
      </c>
      <c r="AA53" s="389" t="s">
        <v>54</v>
      </c>
    </row>
    <row r="54" spans="2:27" s="498" customFormat="1" ht="20.100000000000001" customHeight="1">
      <c r="B54" s="1322" t="s">
        <v>361</v>
      </c>
      <c r="C54" s="1323"/>
      <c r="D54" s="1323"/>
      <c r="E54" s="1323"/>
      <c r="F54" s="1324"/>
      <c r="G54" s="492"/>
      <c r="H54" s="493"/>
      <c r="I54" s="444"/>
      <c r="J54" s="444"/>
      <c r="K54" s="444"/>
      <c r="L54" s="494"/>
      <c r="M54" s="494"/>
      <c r="N54" s="494"/>
      <c r="O54" s="444"/>
      <c r="P54" s="444"/>
      <c r="Q54" s="444"/>
      <c r="R54" s="444"/>
      <c r="S54" s="444"/>
      <c r="T54" s="444"/>
      <c r="U54" s="444">
        <f t="shared" ref="U54:U58" si="46">SUM(I54:T54)</f>
        <v>0</v>
      </c>
      <c r="V54" s="444">
        <v>0</v>
      </c>
      <c r="W54" s="495">
        <f t="shared" ref="W54:W63" si="47">SUM(U54,V54)</f>
        <v>0</v>
      </c>
      <c r="X54" s="496" t="s">
        <v>54</v>
      </c>
      <c r="Y54" s="497" t="s">
        <v>54</v>
      </c>
      <c r="Z54" s="497" t="s">
        <v>54</v>
      </c>
      <c r="AA54" s="497" t="s">
        <v>54</v>
      </c>
    </row>
    <row r="55" spans="2:27" s="498" customFormat="1" ht="20.100000000000001" customHeight="1">
      <c r="B55" s="499">
        <v>1</v>
      </c>
      <c r="C55" s="500" t="s">
        <v>408</v>
      </c>
      <c r="D55" s="501"/>
      <c r="E55" s="502">
        <v>16</v>
      </c>
      <c r="F55" s="503">
        <v>150000</v>
      </c>
      <c r="G55" s="504">
        <f>IF(OR(E55="",F55=""),"",E55*F55)</f>
        <v>2400000</v>
      </c>
      <c r="H55" s="505" t="s">
        <v>409</v>
      </c>
      <c r="I55" s="429">
        <f>+G55</f>
        <v>2400000</v>
      </c>
      <c r="J55" s="429"/>
      <c r="K55" s="429"/>
      <c r="L55" s="506"/>
      <c r="M55" s="506"/>
      <c r="N55" s="506"/>
      <c r="O55" s="429"/>
      <c r="P55" s="429"/>
      <c r="Q55" s="429"/>
      <c r="R55" s="429"/>
      <c r="S55" s="429"/>
      <c r="T55" s="429"/>
      <c r="U55" s="429">
        <f t="shared" si="46"/>
        <v>2400000</v>
      </c>
      <c r="V55" s="444">
        <v>0</v>
      </c>
      <c r="W55" s="507">
        <f t="shared" si="47"/>
        <v>2400000</v>
      </c>
      <c r="X55" s="508" t="str">
        <f t="shared" ref="X55:X58" si="48">IF(G55="","",IF(E55*F55=G55,"○","×"))</f>
        <v>○</v>
      </c>
      <c r="Y55" s="509" t="str">
        <f t="shared" ref="Y55:Y58" si="49">IF(AND(G55="",W55=0),"",IF(G55=W55,"○","×"))</f>
        <v>○</v>
      </c>
      <c r="Z55" s="509" t="str">
        <f t="shared" ref="Z55:AA58" si="50">IF($G55="","",IF(INT(E55)=E55,"ー","あり"))</f>
        <v>ー</v>
      </c>
      <c r="AA55" s="509" t="str">
        <f t="shared" si="50"/>
        <v>ー</v>
      </c>
    </row>
    <row r="56" spans="2:27" s="498" customFormat="1" ht="20.100000000000001" customHeight="1">
      <c r="B56" s="499">
        <v>2</v>
      </c>
      <c r="C56" s="510" t="s">
        <v>410</v>
      </c>
      <c r="D56" s="501"/>
      <c r="E56" s="511">
        <v>16</v>
      </c>
      <c r="F56" s="512">
        <v>180000</v>
      </c>
      <c r="G56" s="504">
        <f t="shared" ref="G56:G63" si="51">IF(OR(E56="",F56=""),"",E56*F56)</f>
        <v>2880000</v>
      </c>
      <c r="H56" s="505" t="s">
        <v>409</v>
      </c>
      <c r="I56" s="429"/>
      <c r="J56" s="429">
        <f>+G56</f>
        <v>2880000</v>
      </c>
      <c r="K56" s="429"/>
      <c r="L56" s="506"/>
      <c r="M56" s="506"/>
      <c r="N56" s="506"/>
      <c r="O56" s="429"/>
      <c r="P56" s="429"/>
      <c r="Q56" s="429"/>
      <c r="R56" s="429"/>
      <c r="S56" s="429"/>
      <c r="T56" s="429"/>
      <c r="U56" s="429">
        <f t="shared" si="46"/>
        <v>2880000</v>
      </c>
      <c r="V56" s="444">
        <v>0</v>
      </c>
      <c r="W56" s="507">
        <f t="shared" si="47"/>
        <v>2880000</v>
      </c>
      <c r="X56" s="508" t="str">
        <f t="shared" si="48"/>
        <v>○</v>
      </c>
      <c r="Y56" s="509" t="str">
        <f t="shared" si="49"/>
        <v>○</v>
      </c>
      <c r="Z56" s="509" t="str">
        <f t="shared" si="50"/>
        <v>ー</v>
      </c>
      <c r="AA56" s="509" t="str">
        <f t="shared" si="50"/>
        <v>ー</v>
      </c>
    </row>
    <row r="57" spans="2:27" s="498" customFormat="1" ht="20.100000000000001" customHeight="1">
      <c r="B57" s="499">
        <v>3</v>
      </c>
      <c r="C57" s="510" t="s">
        <v>411</v>
      </c>
      <c r="D57" s="501"/>
      <c r="E57" s="511">
        <v>1500</v>
      </c>
      <c r="F57" s="512">
        <v>2000</v>
      </c>
      <c r="G57" s="504">
        <f t="shared" si="51"/>
        <v>3000000</v>
      </c>
      <c r="H57" s="505" t="s">
        <v>409</v>
      </c>
      <c r="I57" s="429">
        <f>+G57</f>
        <v>3000000</v>
      </c>
      <c r="J57" s="429"/>
      <c r="K57" s="429"/>
      <c r="L57" s="506"/>
      <c r="M57" s="506"/>
      <c r="N57" s="506"/>
      <c r="O57" s="429"/>
      <c r="P57" s="429"/>
      <c r="Q57" s="429"/>
      <c r="R57" s="429"/>
      <c r="S57" s="429"/>
      <c r="T57" s="429"/>
      <c r="U57" s="429">
        <f t="shared" si="46"/>
        <v>3000000</v>
      </c>
      <c r="V57" s="444">
        <v>0</v>
      </c>
      <c r="W57" s="507">
        <f t="shared" si="47"/>
        <v>3000000</v>
      </c>
      <c r="X57" s="508" t="str">
        <f t="shared" si="48"/>
        <v>○</v>
      </c>
      <c r="Y57" s="509" t="str">
        <f t="shared" si="49"/>
        <v>○</v>
      </c>
      <c r="Z57" s="509" t="str">
        <f t="shared" si="50"/>
        <v>ー</v>
      </c>
      <c r="AA57" s="509" t="str">
        <f t="shared" si="50"/>
        <v>ー</v>
      </c>
    </row>
    <row r="58" spans="2:27" s="498" customFormat="1" ht="20.100000000000001" customHeight="1">
      <c r="B58" s="499">
        <v>4</v>
      </c>
      <c r="C58" s="510" t="s">
        <v>412</v>
      </c>
      <c r="D58" s="501"/>
      <c r="E58" s="511">
        <v>80</v>
      </c>
      <c r="F58" s="512">
        <v>25000</v>
      </c>
      <c r="G58" s="504">
        <f t="shared" si="51"/>
        <v>2000000</v>
      </c>
      <c r="H58" s="505" t="s">
        <v>409</v>
      </c>
      <c r="I58" s="429"/>
      <c r="J58" s="429">
        <f>+G58</f>
        <v>2000000</v>
      </c>
      <c r="K58" s="429"/>
      <c r="L58" s="506"/>
      <c r="M58" s="506"/>
      <c r="N58" s="506"/>
      <c r="O58" s="429"/>
      <c r="P58" s="429"/>
      <c r="Q58" s="429"/>
      <c r="R58" s="429"/>
      <c r="S58" s="429"/>
      <c r="T58" s="429"/>
      <c r="U58" s="429">
        <f t="shared" si="46"/>
        <v>2000000</v>
      </c>
      <c r="V58" s="444">
        <v>0</v>
      </c>
      <c r="W58" s="507">
        <f t="shared" si="47"/>
        <v>2000000</v>
      </c>
      <c r="X58" s="508" t="str">
        <f t="shared" si="48"/>
        <v>○</v>
      </c>
      <c r="Y58" s="509" t="str">
        <f t="shared" si="49"/>
        <v>○</v>
      </c>
      <c r="Z58" s="509" t="str">
        <f t="shared" si="50"/>
        <v>ー</v>
      </c>
      <c r="AA58" s="509" t="str">
        <f t="shared" si="50"/>
        <v>ー</v>
      </c>
    </row>
    <row r="59" spans="2:27" s="498" customFormat="1" ht="20.100000000000001" customHeight="1">
      <c r="B59" s="499">
        <v>5</v>
      </c>
      <c r="C59" s="510" t="s">
        <v>413</v>
      </c>
      <c r="D59" s="513"/>
      <c r="E59" s="511">
        <v>10</v>
      </c>
      <c r="F59" s="512">
        <v>200000</v>
      </c>
      <c r="G59" s="504">
        <f t="shared" si="51"/>
        <v>2000000</v>
      </c>
      <c r="H59" s="505" t="s">
        <v>409</v>
      </c>
      <c r="I59" s="514"/>
      <c r="J59" s="514"/>
      <c r="K59" s="514">
        <f>+G59</f>
        <v>2000000</v>
      </c>
      <c r="L59" s="515"/>
      <c r="M59" s="515"/>
      <c r="N59" s="515"/>
      <c r="O59" s="514"/>
      <c r="P59" s="514"/>
      <c r="Q59" s="514"/>
      <c r="R59" s="514"/>
      <c r="S59" s="514"/>
      <c r="T59" s="514"/>
      <c r="U59" s="429">
        <f t="shared" ref="U59:U63" si="52">SUM(I59:T59)</f>
        <v>2000000</v>
      </c>
      <c r="V59" s="444">
        <v>0</v>
      </c>
      <c r="W59" s="507">
        <f t="shared" si="47"/>
        <v>2000000</v>
      </c>
      <c r="X59" s="508"/>
      <c r="Y59" s="509"/>
      <c r="Z59" s="509"/>
      <c r="AA59" s="509"/>
    </row>
    <row r="60" spans="2:27" s="498" customFormat="1" ht="20.100000000000001" customHeight="1">
      <c r="B60" s="499">
        <v>6</v>
      </c>
      <c r="C60" s="510" t="s">
        <v>414</v>
      </c>
      <c r="D60" s="513"/>
      <c r="E60" s="511">
        <v>5</v>
      </c>
      <c r="F60" s="512">
        <v>500000</v>
      </c>
      <c r="G60" s="504">
        <f t="shared" si="51"/>
        <v>2500000</v>
      </c>
      <c r="H60" s="505" t="s">
        <v>409</v>
      </c>
      <c r="I60" s="514"/>
      <c r="J60" s="514"/>
      <c r="K60" s="514"/>
      <c r="L60" s="515"/>
      <c r="M60" s="515"/>
      <c r="N60" s="515"/>
      <c r="O60" s="514"/>
      <c r="P60" s="514"/>
      <c r="Q60" s="514"/>
      <c r="R60" s="514">
        <f>+G60</f>
        <v>2500000</v>
      </c>
      <c r="S60" s="514"/>
      <c r="T60" s="514"/>
      <c r="U60" s="429">
        <f t="shared" si="52"/>
        <v>2500000</v>
      </c>
      <c r="V60" s="444">
        <v>0</v>
      </c>
      <c r="W60" s="507">
        <f t="shared" si="47"/>
        <v>2500000</v>
      </c>
      <c r="X60" s="508"/>
      <c r="Y60" s="509"/>
      <c r="Z60" s="509"/>
      <c r="AA60" s="509"/>
    </row>
    <row r="61" spans="2:27" s="498" customFormat="1" ht="20.100000000000001" customHeight="1">
      <c r="B61" s="499">
        <v>7</v>
      </c>
      <c r="C61" s="516" t="s">
        <v>415</v>
      </c>
      <c r="D61" s="513"/>
      <c r="E61" s="511">
        <v>10</v>
      </c>
      <c r="F61" s="512">
        <v>20000</v>
      </c>
      <c r="G61" s="504">
        <f t="shared" si="51"/>
        <v>200000</v>
      </c>
      <c r="H61" s="505" t="s">
        <v>409</v>
      </c>
      <c r="I61" s="514"/>
      <c r="J61" s="514">
        <f>+F61</f>
        <v>20000</v>
      </c>
      <c r="K61" s="514"/>
      <c r="L61" s="515"/>
      <c r="M61" s="515"/>
      <c r="N61" s="515"/>
      <c r="O61" s="514"/>
      <c r="P61" s="514"/>
      <c r="Q61" s="514"/>
      <c r="R61" s="514"/>
      <c r="S61" s="514"/>
      <c r="T61" s="514"/>
      <c r="U61" s="429">
        <f t="shared" si="52"/>
        <v>20000</v>
      </c>
      <c r="V61" s="444">
        <v>0</v>
      </c>
      <c r="W61" s="507">
        <f t="shared" si="47"/>
        <v>20000</v>
      </c>
      <c r="X61" s="508"/>
      <c r="Y61" s="509"/>
      <c r="Z61" s="509"/>
      <c r="AA61" s="509"/>
    </row>
    <row r="62" spans="2:27" s="498" customFormat="1" ht="20.100000000000001" customHeight="1">
      <c r="B62" s="499">
        <v>8</v>
      </c>
      <c r="C62" s="510" t="s">
        <v>416</v>
      </c>
      <c r="D62" s="513"/>
      <c r="E62" s="511">
        <v>1</v>
      </c>
      <c r="F62" s="512">
        <v>150000</v>
      </c>
      <c r="G62" s="504">
        <f t="shared" si="51"/>
        <v>150000</v>
      </c>
      <c r="H62" s="505" t="s">
        <v>409</v>
      </c>
      <c r="I62" s="514"/>
      <c r="J62" s="514"/>
      <c r="K62" s="514"/>
      <c r="L62" s="515"/>
      <c r="M62" s="515"/>
      <c r="N62" s="515"/>
      <c r="O62" s="514"/>
      <c r="P62" s="514"/>
      <c r="Q62" s="514"/>
      <c r="R62" s="514"/>
      <c r="S62" s="514"/>
      <c r="T62" s="514"/>
      <c r="U62" s="429">
        <f t="shared" si="52"/>
        <v>0</v>
      </c>
      <c r="V62" s="444">
        <f>+G62</f>
        <v>150000</v>
      </c>
      <c r="W62" s="507">
        <f t="shared" si="47"/>
        <v>150000</v>
      </c>
      <c r="X62" s="508"/>
      <c r="Y62" s="509"/>
      <c r="Z62" s="509"/>
      <c r="AA62" s="509"/>
    </row>
    <row r="63" spans="2:27" s="498" customFormat="1" ht="20.100000000000001" customHeight="1">
      <c r="B63" s="499">
        <v>9</v>
      </c>
      <c r="C63" s="516" t="s">
        <v>417</v>
      </c>
      <c r="D63" s="501"/>
      <c r="E63" s="517">
        <v>1</v>
      </c>
      <c r="F63" s="512">
        <v>50000</v>
      </c>
      <c r="G63" s="504">
        <f t="shared" si="51"/>
        <v>50000</v>
      </c>
      <c r="H63" s="505" t="s">
        <v>409</v>
      </c>
      <c r="I63" s="514"/>
      <c r="J63" s="514"/>
      <c r="K63" s="514"/>
      <c r="L63" s="515"/>
      <c r="M63" s="515"/>
      <c r="N63" s="515"/>
      <c r="O63" s="514"/>
      <c r="P63" s="514"/>
      <c r="Q63" s="514"/>
      <c r="R63" s="514"/>
      <c r="S63" s="514"/>
      <c r="T63" s="514"/>
      <c r="U63" s="429">
        <f t="shared" si="52"/>
        <v>0</v>
      </c>
      <c r="V63" s="444">
        <f>+G63</f>
        <v>50000</v>
      </c>
      <c r="W63" s="507">
        <f t="shared" si="47"/>
        <v>50000</v>
      </c>
      <c r="X63" s="508"/>
      <c r="Y63" s="509"/>
      <c r="Z63" s="509"/>
      <c r="AA63" s="509"/>
    </row>
    <row r="64" spans="2:27" s="498" customFormat="1" ht="20.100000000000001" customHeight="1" thickBot="1">
      <c r="B64" s="518" t="s">
        <v>351</v>
      </c>
      <c r="C64" s="519"/>
      <c r="D64" s="519"/>
      <c r="E64" s="520"/>
      <c r="F64" s="521"/>
      <c r="G64" s="522">
        <f>SUM(G54:G63)</f>
        <v>15180000</v>
      </c>
      <c r="H64" s="523"/>
      <c r="I64" s="435">
        <f>SUM(I54:I63)</f>
        <v>5400000</v>
      </c>
      <c r="J64" s="435">
        <f>SUM(J54:J63)</f>
        <v>4900000</v>
      </c>
      <c r="K64" s="435">
        <f>SUM(K54:K63)</f>
        <v>2000000</v>
      </c>
      <c r="L64" s="524"/>
      <c r="M64" s="524"/>
      <c r="N64" s="524"/>
      <c r="O64" s="435">
        <f t="shared" ref="O64:W64" si="53">SUM(O54:O63)</f>
        <v>0</v>
      </c>
      <c r="P64" s="435">
        <f t="shared" si="53"/>
        <v>0</v>
      </c>
      <c r="Q64" s="435">
        <f t="shared" si="53"/>
        <v>0</v>
      </c>
      <c r="R64" s="435">
        <f t="shared" si="53"/>
        <v>2500000</v>
      </c>
      <c r="S64" s="435">
        <f t="shared" si="53"/>
        <v>0</v>
      </c>
      <c r="T64" s="435">
        <f t="shared" si="53"/>
        <v>0</v>
      </c>
      <c r="U64" s="435">
        <f t="shared" si="53"/>
        <v>14800000</v>
      </c>
      <c r="V64" s="435">
        <f t="shared" si="53"/>
        <v>200000</v>
      </c>
      <c r="W64" s="525">
        <f t="shared" si="53"/>
        <v>15000000</v>
      </c>
      <c r="X64" s="389" t="s">
        <v>54</v>
      </c>
      <c r="Y64" s="401" t="str">
        <f t="shared" ref="Y64" si="54">IF($G64=0,"",IF(G64=W64,"○","×"))</f>
        <v>×</v>
      </c>
      <c r="Z64" s="497" t="s">
        <v>54</v>
      </c>
      <c r="AA64" s="497" t="s">
        <v>54</v>
      </c>
    </row>
    <row r="65" spans="2:27" s="498" customFormat="1" ht="20.100000000000001" customHeight="1">
      <c r="B65" s="1325" t="s">
        <v>352</v>
      </c>
      <c r="C65" s="526" t="s">
        <v>353</v>
      </c>
      <c r="D65" s="527"/>
      <c r="E65" s="528"/>
      <c r="F65" s="529"/>
      <c r="G65" s="530">
        <v>759000</v>
      </c>
      <c r="H65" s="505" t="s">
        <v>409</v>
      </c>
      <c r="I65" s="531"/>
      <c r="J65" s="531"/>
      <c r="K65" s="531"/>
      <c r="L65" s="423">
        <v>748880</v>
      </c>
      <c r="M65" s="531"/>
      <c r="N65" s="531"/>
      <c r="O65" s="531"/>
      <c r="P65" s="531"/>
      <c r="Q65" s="531"/>
      <c r="R65" s="531"/>
      <c r="S65" s="531"/>
      <c r="T65" s="531"/>
      <c r="U65" s="423">
        <f>SUM(I65:T65)</f>
        <v>748880</v>
      </c>
      <c r="V65" s="423">
        <f>IF(U65="","",G65-U65)</f>
        <v>10120</v>
      </c>
      <c r="W65" s="532">
        <f>SUM(U65,V65)</f>
        <v>759000</v>
      </c>
      <c r="X65" s="496" t="s">
        <v>54</v>
      </c>
      <c r="Y65" s="509" t="str">
        <f>IF($G65=0,"",IF(G65=W65,"○","×"))</f>
        <v>○</v>
      </c>
      <c r="Z65" s="497" t="s">
        <v>54</v>
      </c>
      <c r="AA65" s="497" t="s">
        <v>54</v>
      </c>
    </row>
    <row r="66" spans="2:27" s="498" customFormat="1" ht="20.100000000000001" customHeight="1">
      <c r="B66" s="1326"/>
      <c r="C66" s="533" t="s">
        <v>354</v>
      </c>
      <c r="D66" s="534"/>
      <c r="E66" s="535"/>
      <c r="F66" s="536"/>
      <c r="G66" s="537">
        <v>1214400</v>
      </c>
      <c r="H66" s="505" t="s">
        <v>409</v>
      </c>
      <c r="I66" s="506"/>
      <c r="J66" s="506"/>
      <c r="K66" s="506"/>
      <c r="L66" s="506"/>
      <c r="M66" s="429">
        <v>1198208</v>
      </c>
      <c r="N66" s="506"/>
      <c r="O66" s="506"/>
      <c r="P66" s="506"/>
      <c r="Q66" s="506"/>
      <c r="R66" s="506"/>
      <c r="S66" s="506"/>
      <c r="T66" s="506"/>
      <c r="U66" s="429">
        <f>SUM(I66:T66)</f>
        <v>1198208</v>
      </c>
      <c r="V66" s="429">
        <f>IF(U66="","",G66-U66)</f>
        <v>16192</v>
      </c>
      <c r="W66" s="507">
        <f>SUM(U66,V66)</f>
        <v>1214400</v>
      </c>
      <c r="X66" s="496" t="s">
        <v>54</v>
      </c>
      <c r="Y66" s="509" t="str">
        <f t="shared" ref="Y66:Y68" si="55">IF($G66=0,"",IF(G66=W66,"○","×"))</f>
        <v>○</v>
      </c>
      <c r="Z66" s="497" t="s">
        <v>54</v>
      </c>
      <c r="AA66" s="497" t="s">
        <v>54</v>
      </c>
    </row>
    <row r="67" spans="2:27" s="498" customFormat="1" ht="20.100000000000001" customHeight="1" thickBot="1">
      <c r="B67" s="1327"/>
      <c r="C67" s="538" t="s">
        <v>355</v>
      </c>
      <c r="D67" s="539"/>
      <c r="E67" s="540"/>
      <c r="F67" s="521"/>
      <c r="G67" s="541">
        <v>1518000</v>
      </c>
      <c r="H67" s="505" t="s">
        <v>409</v>
      </c>
      <c r="I67" s="524"/>
      <c r="J67" s="524"/>
      <c r="K67" s="524"/>
      <c r="L67" s="524"/>
      <c r="M67" s="524"/>
      <c r="N67" s="435">
        <v>1497760</v>
      </c>
      <c r="O67" s="524"/>
      <c r="P67" s="524"/>
      <c r="Q67" s="524"/>
      <c r="R67" s="524"/>
      <c r="S67" s="524"/>
      <c r="T67" s="524"/>
      <c r="U67" s="435">
        <f>SUM(I67:T67)</f>
        <v>1497760</v>
      </c>
      <c r="V67" s="435">
        <f>IF(U67="","",G67-U67)</f>
        <v>20240</v>
      </c>
      <c r="W67" s="525">
        <f>SUM(U67,V67)</f>
        <v>1518000</v>
      </c>
      <c r="X67" s="496" t="s">
        <v>54</v>
      </c>
      <c r="Y67" s="509" t="str">
        <f t="shared" si="55"/>
        <v>○</v>
      </c>
      <c r="Z67" s="497" t="s">
        <v>54</v>
      </c>
      <c r="AA67" s="497" t="s">
        <v>54</v>
      </c>
    </row>
    <row r="68" spans="2:27" s="498" customFormat="1" ht="20.100000000000001" customHeight="1" thickBot="1">
      <c r="B68" s="518" t="s">
        <v>351</v>
      </c>
      <c r="C68" s="519"/>
      <c r="D68" s="542"/>
      <c r="E68" s="543"/>
      <c r="F68" s="543"/>
      <c r="G68" s="522">
        <f>SUM(G65:G67)</f>
        <v>3491400</v>
      </c>
      <c r="H68" s="544"/>
      <c r="I68" s="524"/>
      <c r="J68" s="524"/>
      <c r="K68" s="524"/>
      <c r="L68" s="435">
        <f t="shared" ref="L68:W68" si="56">SUM(L65:L67)</f>
        <v>748880</v>
      </c>
      <c r="M68" s="435">
        <f t="shared" si="56"/>
        <v>1198208</v>
      </c>
      <c r="N68" s="435">
        <f t="shared" si="56"/>
        <v>1497760</v>
      </c>
      <c r="O68" s="435">
        <f t="shared" si="56"/>
        <v>0</v>
      </c>
      <c r="P68" s="435">
        <f t="shared" si="56"/>
        <v>0</v>
      </c>
      <c r="Q68" s="435">
        <f t="shared" si="56"/>
        <v>0</v>
      </c>
      <c r="R68" s="435">
        <f t="shared" si="56"/>
        <v>0</v>
      </c>
      <c r="S68" s="435">
        <f t="shared" si="56"/>
        <v>0</v>
      </c>
      <c r="T68" s="435">
        <f t="shared" si="56"/>
        <v>0</v>
      </c>
      <c r="U68" s="435">
        <f t="shared" si="56"/>
        <v>3444848</v>
      </c>
      <c r="V68" s="435">
        <f t="shared" si="56"/>
        <v>46552</v>
      </c>
      <c r="W68" s="525">
        <f t="shared" si="56"/>
        <v>3491400</v>
      </c>
      <c r="X68" s="496" t="s">
        <v>54</v>
      </c>
      <c r="Y68" s="509" t="str">
        <f t="shared" si="55"/>
        <v>○</v>
      </c>
      <c r="Z68" s="497" t="s">
        <v>54</v>
      </c>
      <c r="AA68" s="497" t="s">
        <v>54</v>
      </c>
    </row>
    <row r="69" spans="2:27" s="498" customFormat="1" ht="20.100000000000001" customHeight="1" thickBot="1">
      <c r="B69" s="1328" t="s">
        <v>362</v>
      </c>
      <c r="C69" s="1329"/>
      <c r="D69" s="1329"/>
      <c r="E69" s="1329"/>
      <c r="F69" s="1330"/>
      <c r="G69" s="545">
        <f>SUM(G64,G68)</f>
        <v>18671400</v>
      </c>
      <c r="H69" s="546"/>
      <c r="I69" s="547">
        <f t="shared" ref="I69:W69" si="57">SUM(I64,I68)</f>
        <v>5400000</v>
      </c>
      <c r="J69" s="547">
        <f t="shared" si="57"/>
        <v>4900000</v>
      </c>
      <c r="K69" s="547">
        <f t="shared" si="57"/>
        <v>2000000</v>
      </c>
      <c r="L69" s="547">
        <f t="shared" si="57"/>
        <v>748880</v>
      </c>
      <c r="M69" s="547">
        <f t="shared" si="57"/>
        <v>1198208</v>
      </c>
      <c r="N69" s="547">
        <f t="shared" si="57"/>
        <v>1497760</v>
      </c>
      <c r="O69" s="547">
        <f t="shared" si="57"/>
        <v>0</v>
      </c>
      <c r="P69" s="547">
        <f t="shared" si="57"/>
        <v>0</v>
      </c>
      <c r="Q69" s="547">
        <f t="shared" si="57"/>
        <v>0</v>
      </c>
      <c r="R69" s="547">
        <f t="shared" si="57"/>
        <v>2500000</v>
      </c>
      <c r="S69" s="547">
        <f t="shared" si="57"/>
        <v>0</v>
      </c>
      <c r="T69" s="547">
        <f t="shared" si="57"/>
        <v>0</v>
      </c>
      <c r="U69" s="548">
        <f t="shared" si="57"/>
        <v>18244848</v>
      </c>
      <c r="V69" s="547">
        <f t="shared" si="57"/>
        <v>246552</v>
      </c>
      <c r="W69" s="549">
        <f t="shared" si="57"/>
        <v>18491400</v>
      </c>
      <c r="X69" s="550"/>
      <c r="Y69" s="550"/>
    </row>
    <row r="70" spans="2:27" ht="20.100000000000001" customHeight="1">
      <c r="B70" s="1310" t="s">
        <v>363</v>
      </c>
      <c r="C70" s="1311"/>
      <c r="D70" s="1311"/>
      <c r="E70" s="1311"/>
      <c r="F70" s="1312"/>
      <c r="G70" s="551">
        <f>+G53+G40</f>
        <v>6905000</v>
      </c>
      <c r="H70" s="552" t="s">
        <v>54</v>
      </c>
      <c r="I70" s="553">
        <f t="shared" ref="I70:W70" si="58">+I69+I53+I40</f>
        <v>5650000</v>
      </c>
      <c r="J70" s="553">
        <f t="shared" si="58"/>
        <v>6154000</v>
      </c>
      <c r="K70" s="553">
        <f t="shared" si="58"/>
        <v>2300000</v>
      </c>
      <c r="L70" s="553">
        <f t="shared" si="58"/>
        <v>804746</v>
      </c>
      <c r="M70" s="553">
        <f t="shared" si="58"/>
        <v>1335808</v>
      </c>
      <c r="N70" s="553">
        <f t="shared" si="58"/>
        <v>1682260</v>
      </c>
      <c r="O70" s="553">
        <f t="shared" si="58"/>
        <v>0</v>
      </c>
      <c r="P70" s="553">
        <f t="shared" si="58"/>
        <v>0</v>
      </c>
      <c r="Q70" s="553">
        <f t="shared" si="58"/>
        <v>748333</v>
      </c>
      <c r="R70" s="553">
        <f t="shared" si="58"/>
        <v>6105000</v>
      </c>
      <c r="S70" s="553">
        <f t="shared" si="58"/>
        <v>0</v>
      </c>
      <c r="T70" s="553">
        <f t="shared" si="58"/>
        <v>0</v>
      </c>
      <c r="U70" s="554">
        <f t="shared" si="58"/>
        <v>24780147</v>
      </c>
      <c r="V70" s="553">
        <f t="shared" si="58"/>
        <v>616253</v>
      </c>
      <c r="W70" s="553">
        <f t="shared" si="58"/>
        <v>25396400</v>
      </c>
    </row>
    <row r="71" spans="2:27" ht="20.100000000000001" customHeight="1">
      <c r="B71" s="555"/>
      <c r="C71" s="556"/>
      <c r="D71" s="556"/>
      <c r="E71" s="557"/>
      <c r="F71" s="558"/>
      <c r="G71" s="559"/>
      <c r="H71" s="557"/>
      <c r="I71" s="560"/>
      <c r="J71" s="600" t="s">
        <v>439</v>
      </c>
      <c r="K71" s="397">
        <f>SUM(I70:K70)</f>
        <v>14104000</v>
      </c>
      <c r="L71" s="560"/>
      <c r="M71" s="561" t="s">
        <v>364</v>
      </c>
      <c r="N71" s="483">
        <f>SUM(I70:N70)</f>
        <v>17926814</v>
      </c>
      <c r="O71" s="560"/>
      <c r="P71" s="562" t="s">
        <v>365</v>
      </c>
      <c r="Q71" s="483">
        <f>SUM(I70:Q70)</f>
        <v>18675147</v>
      </c>
      <c r="R71" s="560"/>
      <c r="S71" s="560"/>
      <c r="T71" s="563" t="s">
        <v>366</v>
      </c>
      <c r="U71" s="564">
        <v>0</v>
      </c>
      <c r="V71" s="565">
        <v>0</v>
      </c>
      <c r="W71" s="566">
        <f>SUM(U71:V71)</f>
        <v>0</v>
      </c>
    </row>
    <row r="72" spans="2:27" ht="20.100000000000001" customHeight="1">
      <c r="S72" s="560"/>
      <c r="T72" s="568" t="s">
        <v>418</v>
      </c>
      <c r="U72" s="569">
        <f>SUM(U70,U71)</f>
        <v>24780147</v>
      </c>
      <c r="V72" s="569">
        <f>SUM(V70,V71)</f>
        <v>616253</v>
      </c>
      <c r="W72" s="570">
        <f>SUM(W70,W71)</f>
        <v>25396400</v>
      </c>
    </row>
    <row r="73" spans="2:27" ht="20.100000000000001" customHeight="1">
      <c r="C73" s="571" t="s">
        <v>438</v>
      </c>
    </row>
    <row r="74" spans="2:27" ht="18" customHeight="1"/>
    <row r="75" spans="2:27" ht="18" customHeight="1"/>
  </sheetData>
  <mergeCells count="39">
    <mergeCell ref="P2:W2"/>
    <mergeCell ref="B4:H4"/>
    <mergeCell ref="I4:U4"/>
    <mergeCell ref="V4:V7"/>
    <mergeCell ref="W4:W7"/>
    <mergeCell ref="F6:F7"/>
    <mergeCell ref="G6:G7"/>
    <mergeCell ref="H6:H7"/>
    <mergeCell ref="I6:N6"/>
    <mergeCell ref="S6:S7"/>
    <mergeCell ref="T6:T7"/>
    <mergeCell ref="Y4:Y7"/>
    <mergeCell ref="Z4:Z7"/>
    <mergeCell ref="AA4:AA7"/>
    <mergeCell ref="U5:U7"/>
    <mergeCell ref="X4:X7"/>
    <mergeCell ref="B39:F39"/>
    <mergeCell ref="O6:O7"/>
    <mergeCell ref="P6:P7"/>
    <mergeCell ref="Q6:Q7"/>
    <mergeCell ref="R6:R7"/>
    <mergeCell ref="B5:B7"/>
    <mergeCell ref="C5:C7"/>
    <mergeCell ref="D5:H5"/>
    <mergeCell ref="I5:Q5"/>
    <mergeCell ref="D6:D7"/>
    <mergeCell ref="E6:E7"/>
    <mergeCell ref="B8:E8"/>
    <mergeCell ref="B15:B17"/>
    <mergeCell ref="B21:F21"/>
    <mergeCell ref="B22:E22"/>
    <mergeCell ref="B33:B35"/>
    <mergeCell ref="B70:F70"/>
    <mergeCell ref="B40:D40"/>
    <mergeCell ref="B47:B49"/>
    <mergeCell ref="B53:D53"/>
    <mergeCell ref="B54:F54"/>
    <mergeCell ref="B65:B67"/>
    <mergeCell ref="B69:F69"/>
  </mergeCells>
  <phoneticPr fontId="4"/>
  <conditionalFormatting sqref="H54:H63">
    <cfRule type="expression" dxfId="8" priority="2">
      <formula>AND(G54&lt;&gt;"",H54="")</formula>
    </cfRule>
  </conditionalFormatting>
  <conditionalFormatting sqref="H65:H67">
    <cfRule type="expression" dxfId="7" priority="1">
      <formula>AND(G65&lt;&gt;"",H65="")</formula>
    </cfRule>
  </conditionalFormatting>
  <conditionalFormatting sqref="I15:W20">
    <cfRule type="expression" dxfId="6" priority="7">
      <formula>INT(I15)&lt;&gt;I15</formula>
    </cfRule>
  </conditionalFormatting>
  <conditionalFormatting sqref="I33:W38">
    <cfRule type="expression" dxfId="5" priority="9">
      <formula>INT(I33)&lt;&gt;I33</formula>
    </cfRule>
  </conditionalFormatting>
  <conditionalFormatting sqref="I47:W52">
    <cfRule type="expression" dxfId="4" priority="5">
      <formula>INT(I47)&lt;&gt;I47</formula>
    </cfRule>
  </conditionalFormatting>
  <conditionalFormatting sqref="I54:W70">
    <cfRule type="expression" dxfId="3" priority="3">
      <formula>INT(I54)&lt;&gt;I54</formula>
    </cfRule>
  </conditionalFormatting>
  <conditionalFormatting sqref="W15:W20">
    <cfRule type="expression" dxfId="2" priority="6">
      <formula>AND(G15&lt;&gt;"", G15&lt;&gt;W15)</formula>
    </cfRule>
  </conditionalFormatting>
  <conditionalFormatting sqref="W33:W38">
    <cfRule type="expression" dxfId="1" priority="8">
      <formula>AND(G33&lt;&gt;"", G33&lt;&gt;W33)</formula>
    </cfRule>
  </conditionalFormatting>
  <conditionalFormatting sqref="W47:W52">
    <cfRule type="expression" dxfId="0" priority="4">
      <formula>AND(G47&lt;&gt;"", G47&lt;&gt;W47)</formula>
    </cfRule>
  </conditionalFormatting>
  <dataValidations count="2">
    <dataValidation imeMode="hiragana" allowBlank="1" showInputMessage="1" showErrorMessage="1" sqref="L2:N2" xr:uid="{2BF0E261-D8DC-4B75-BDD5-CB16DB794B0F}"/>
    <dataValidation imeMode="off" allowBlank="1" showInputMessage="1" showErrorMessage="1" sqref="E15:T19 K43:T43 V15:V19 V33:V37 E33:T37 E9:E13 F12:T13 E47:T51 V47:V51 F11:I11 K11:T11 E41:T41 E42:H42 J42:T42 E43:I43 F8:T10 F22:T26 E23:E26 V22:V31 E27:T31 V41:V45 E44:T45 V8:V13 V65:V67 V54:V63 G54:T63 E65:T67" xr:uid="{9332277F-CFAA-42A3-82CB-554D61561C17}"/>
  </dataValidations>
  <pageMargins left="0.7" right="0.7" top="0.75" bottom="0.75" header="0.3" footer="0.3"/>
  <pageSetup paperSize="9" scale="58" orientation="landscape" verticalDpi="0"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A-1応募申請書</vt:lpstr>
      <vt:lpstr>B-1実施計画書</vt:lpstr>
      <vt:lpstr>C-1経費内訳</vt:lpstr>
      <vt:lpstr>C-2経費内訳表</vt:lpstr>
      <vt:lpstr>経費内訳表（記載例）</vt:lpstr>
      <vt:lpstr>'A-1応募申請書'!Print_Area</vt:lpstr>
      <vt:lpstr>'B-1実施計画書'!Print_Area</vt:lpstr>
      <vt:lpstr>'C-1経費内訳'!Print_Area</vt:lpstr>
      <vt:lpstr>'C-2経費内訳表'!Print_Area</vt:lpstr>
      <vt:lpstr>'経費内訳表（記載例）'!Print_Area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2023-03-30T06:08:41Z</cp:lastPrinted>
  <dcterms:created xsi:type="dcterms:W3CDTF">2023-03-28T09:43:15Z</dcterms:created>
  <dcterms:modified xsi:type="dcterms:W3CDTF">2023-05-17T02:50:15Z</dcterms:modified>
</cp:coreProperties>
</file>