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worksheets/sheet1.xml" ContentType="application/vnd.openxmlformats-officedocument.spreadsheetml.worksheet+xml"/>
  <Override PartName="/xl/drawings/drawing8.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externalLinks/externalLink1.xml" ContentType="application/vnd.openxmlformats-officedocument.spreadsheetml.externalLink+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23.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13.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updateLinks="never" codeName="ThisWorkbook"/>
  <xr:revisionPtr revIDLastSave="0" documentId="13_ncr:1_{78F9BDD8-6E43-4902-8E71-B6DF006F5BFE}" xr6:coauthVersionLast="47" xr6:coauthVersionMax="47" xr10:uidLastSave="{00000000-0000-0000-0000-000000000000}"/>
  <bookViews>
    <workbookView xWindow="-120" yWindow="-120" windowWidth="29040" windowHeight="15840" tabRatio="832" activeTab="1" xr2:uid="{86C9319F-7388-43DF-9B22-118A9027C172}"/>
  </bookViews>
  <sheets>
    <sheet name="A-1応募申請書" sheetId="40" r:id="rId1"/>
    <sheet name="B-1実施計画書" sheetId="41" r:id="rId2"/>
    <sheet name="C-1経費内訳（１年目）" sheetId="2" r:id="rId3"/>
    <sheet name="C-2経費区分集計表（１年目）" sheetId="45" r:id="rId4"/>
    <sheet name="C-1経費内訳（２年目）" sheetId="46" r:id="rId5"/>
    <sheet name="C-2経費区分集計表（２年目）" sheetId="47" r:id="rId6"/>
    <sheet name="C-1経費内訳（全体）" sheetId="48" r:id="rId7"/>
    <sheet name="経費区分集計表 (記載例)" sheetId="33" r:id="rId8"/>
    <sheet name="Sheet4" sheetId="49" r:id="rId9"/>
  </sheets>
  <externalReferences>
    <externalReference r:id="rId10"/>
  </externalReferences>
  <definedNames>
    <definedName name="_xlnm._FilterDatabase" localSheetId="1" hidden="1">'B-1実施計画書'!$BR$156:$CC$158</definedName>
    <definedName name="_xlnm.Print_Area" localSheetId="0">'A-1応募申請書'!$A$1:$BH$60</definedName>
    <definedName name="_xlnm.Print_Area" localSheetId="1">'B-1実施計画書'!$B$1:$CC$385</definedName>
    <definedName name="_xlnm.Print_Area" localSheetId="2">'C-1経費内訳（１年目）'!$B$1:$L$40</definedName>
    <definedName name="_xlnm.Print_Area" localSheetId="4">'C-1経費内訳（２年目）'!$B$1:$L$40</definedName>
    <definedName name="_xlnm.Print_Area" localSheetId="6">'C-1経費内訳（全体）'!$B$1:$L$40</definedName>
    <definedName name="_xlnm.Print_Area" localSheetId="3">'C-2経費区分集計表（１年目）'!$A$1:$W$128</definedName>
    <definedName name="_xlnm.Print_Area" localSheetId="5">'C-2経費区分集計表（２年目）'!$A$1:$W$128</definedName>
    <definedName name="_xlnm.Print_Area" localSheetId="7">'経費区分集計表 (記載例)'!$B$1:$W$48</definedName>
    <definedName name="_xlnm.Print_Titles" localSheetId="7">'経費区分集計表 (記載例)'!$4:$7</definedName>
    <definedName name="急速充電設備リスト">#REF!</definedName>
    <definedName name="車名リスト">#REF!</definedName>
    <definedName name="充放電設備リスト">#REF!</definedName>
    <definedName name="燃料種">#REF!</definedName>
    <definedName name="普通充電設備リスト">#REF!</definedName>
    <definedName name="名前リスト">[1]採点評価【基礎点】!$A$8:$B$40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48" l="1"/>
  <c r="K10" i="2"/>
  <c r="W6" i="46" s="1"/>
  <c r="K8" i="2"/>
  <c r="BP65" i="41"/>
  <c r="AJ189" i="41" l="1"/>
  <c r="BK187" i="41"/>
  <c r="AN187" i="41"/>
  <c r="AJ196" i="41" s="1"/>
  <c r="AY188" i="41" l="1"/>
  <c r="AJ190" i="41" l="1"/>
  <c r="U59" i="41"/>
  <c r="G12" i="47"/>
  <c r="G22" i="45"/>
  <c r="G14" i="45"/>
  <c r="G10" i="45"/>
  <c r="E34" i="46" l="1"/>
  <c r="O37" i="48" l="1"/>
  <c r="G37" i="48"/>
  <c r="G35" i="48"/>
  <c r="B18" i="48"/>
  <c r="C17" i="48"/>
  <c r="AB10" i="48"/>
  <c r="C9" i="48"/>
  <c r="C4" i="48"/>
  <c r="AE2" i="48"/>
  <c r="W125" i="47"/>
  <c r="V123" i="47"/>
  <c r="T123" i="47"/>
  <c r="S123" i="47"/>
  <c r="R123" i="47"/>
  <c r="Q123" i="47"/>
  <c r="P123" i="47"/>
  <c r="O123" i="47"/>
  <c r="N123" i="47"/>
  <c r="M123" i="47"/>
  <c r="L123" i="47"/>
  <c r="K123" i="47"/>
  <c r="J123" i="47"/>
  <c r="I123" i="47"/>
  <c r="B123" i="47"/>
  <c r="U122" i="47"/>
  <c r="W122" i="47" s="1"/>
  <c r="Y122" i="47" s="1"/>
  <c r="G122" i="47"/>
  <c r="AA122" i="47" s="1"/>
  <c r="U121" i="47"/>
  <c r="W121" i="47" s="1"/>
  <c r="G121" i="47"/>
  <c r="Z121" i="47" s="1"/>
  <c r="Z120" i="47"/>
  <c r="X120" i="47"/>
  <c r="U120" i="47"/>
  <c r="W120" i="47" s="1"/>
  <c r="G120" i="47"/>
  <c r="U119" i="47"/>
  <c r="W119" i="47" s="1"/>
  <c r="Y119" i="47" s="1"/>
  <c r="G119" i="47"/>
  <c r="X119" i="47" s="1"/>
  <c r="U118" i="47"/>
  <c r="W118" i="47" s="1"/>
  <c r="G118" i="47"/>
  <c r="X118" i="47" s="1"/>
  <c r="U117" i="47"/>
  <c r="W117" i="47" s="1"/>
  <c r="G117" i="47"/>
  <c r="AA117" i="47" s="1"/>
  <c r="U116" i="47"/>
  <c r="W116" i="47" s="1"/>
  <c r="G116" i="47"/>
  <c r="Z116" i="47" s="1"/>
  <c r="U115" i="47"/>
  <c r="W115" i="47" s="1"/>
  <c r="G115" i="47"/>
  <c r="U114" i="47"/>
  <c r="W114" i="47" s="1"/>
  <c r="G114" i="47"/>
  <c r="X114" i="47" s="1"/>
  <c r="U113" i="47"/>
  <c r="W113" i="47" s="1"/>
  <c r="G113" i="47"/>
  <c r="AA113" i="47" s="1"/>
  <c r="U112" i="47"/>
  <c r="W112" i="47" s="1"/>
  <c r="G112" i="47"/>
  <c r="U111" i="47"/>
  <c r="W111" i="47" s="1"/>
  <c r="G111" i="47"/>
  <c r="AA111" i="47" s="1"/>
  <c r="U110" i="47"/>
  <c r="W110" i="47" s="1"/>
  <c r="G110" i="47"/>
  <c r="X110" i="47" s="1"/>
  <c r="U109" i="47"/>
  <c r="W109" i="47" s="1"/>
  <c r="G109" i="47"/>
  <c r="AA109" i="47" s="1"/>
  <c r="U108" i="47"/>
  <c r="G108" i="47"/>
  <c r="Z108" i="47" s="1"/>
  <c r="V105" i="47"/>
  <c r="T105" i="47"/>
  <c r="S105" i="47"/>
  <c r="R105" i="47"/>
  <c r="Q105" i="47"/>
  <c r="P105" i="47"/>
  <c r="O105" i="47"/>
  <c r="N105" i="47"/>
  <c r="M105" i="47"/>
  <c r="L105" i="47"/>
  <c r="K105" i="47"/>
  <c r="J105" i="47"/>
  <c r="I105" i="47"/>
  <c r="B105" i="47"/>
  <c r="W104" i="47"/>
  <c r="U104" i="47"/>
  <c r="G104" i="47"/>
  <c r="AA104" i="47" s="1"/>
  <c r="U103" i="47"/>
  <c r="W103" i="47" s="1"/>
  <c r="G103" i="47"/>
  <c r="Z103" i="47" s="1"/>
  <c r="AA102" i="47"/>
  <c r="Z102" i="47"/>
  <c r="U102" i="47"/>
  <c r="W102" i="47" s="1"/>
  <c r="G102" i="47"/>
  <c r="AA101" i="47"/>
  <c r="Z101" i="47"/>
  <c r="U101" i="47"/>
  <c r="W101" i="47" s="1"/>
  <c r="Y101" i="47" s="1"/>
  <c r="G101" i="47"/>
  <c r="X101" i="47" s="1"/>
  <c r="U100" i="47"/>
  <c r="W100" i="47" s="1"/>
  <c r="G100" i="47"/>
  <c r="AA100" i="47" s="1"/>
  <c r="X99" i="47"/>
  <c r="U99" i="47"/>
  <c r="W99" i="47" s="1"/>
  <c r="Y99" i="47" s="1"/>
  <c r="G99" i="47"/>
  <c r="AA99" i="47" s="1"/>
  <c r="X98" i="47"/>
  <c r="U98" i="47"/>
  <c r="W98" i="47" s="1"/>
  <c r="Y98" i="47" s="1"/>
  <c r="G98" i="47"/>
  <c r="AA98" i="47" s="1"/>
  <c r="U97" i="47"/>
  <c r="W97" i="47" s="1"/>
  <c r="G97" i="47"/>
  <c r="AA97" i="47" s="1"/>
  <c r="U96" i="47"/>
  <c r="W96" i="47" s="1"/>
  <c r="G96" i="47"/>
  <c r="U95" i="47"/>
  <c r="W95" i="47" s="1"/>
  <c r="G95" i="47"/>
  <c r="Z95" i="47" s="1"/>
  <c r="Z94" i="47"/>
  <c r="U94" i="47"/>
  <c r="W94" i="47" s="1"/>
  <c r="G94" i="47"/>
  <c r="U93" i="47"/>
  <c r="W93" i="47" s="1"/>
  <c r="G93" i="47"/>
  <c r="X93" i="47" s="1"/>
  <c r="AA92" i="47"/>
  <c r="Z92" i="47"/>
  <c r="U92" i="47"/>
  <c r="W92" i="47" s="1"/>
  <c r="G92" i="47"/>
  <c r="X92" i="47" s="1"/>
  <c r="W91" i="47"/>
  <c r="U91" i="47"/>
  <c r="G91" i="47"/>
  <c r="AA91" i="47" s="1"/>
  <c r="U90" i="47"/>
  <c r="W90" i="47" s="1"/>
  <c r="G90" i="47"/>
  <c r="AA90" i="47" s="1"/>
  <c r="V86" i="47"/>
  <c r="T86" i="47"/>
  <c r="S86" i="47"/>
  <c r="R86" i="47"/>
  <c r="Q86" i="47"/>
  <c r="P86" i="47"/>
  <c r="O86" i="47"/>
  <c r="N86" i="47"/>
  <c r="M86" i="47"/>
  <c r="L86" i="47"/>
  <c r="K86" i="47"/>
  <c r="J86" i="47"/>
  <c r="I86" i="47"/>
  <c r="B86" i="47"/>
  <c r="Z85" i="47"/>
  <c r="X85" i="47"/>
  <c r="U85" i="47"/>
  <c r="W85" i="47" s="1"/>
  <c r="Y85" i="47" s="1"/>
  <c r="G85" i="47"/>
  <c r="AA85" i="47" s="1"/>
  <c r="X84" i="47"/>
  <c r="U84" i="47"/>
  <c r="W84" i="47" s="1"/>
  <c r="G84" i="47"/>
  <c r="Z84" i="47" s="1"/>
  <c r="U83" i="47"/>
  <c r="W83" i="47" s="1"/>
  <c r="G83" i="47"/>
  <c r="AA83" i="47" s="1"/>
  <c r="U82" i="47"/>
  <c r="W82" i="47" s="1"/>
  <c r="G82" i="47"/>
  <c r="AA82" i="47" s="1"/>
  <c r="U81" i="47"/>
  <c r="W81" i="47" s="1"/>
  <c r="G81" i="47"/>
  <c r="Z81" i="47" s="1"/>
  <c r="U80" i="47"/>
  <c r="W80" i="47" s="1"/>
  <c r="G80" i="47"/>
  <c r="AA80" i="47" s="1"/>
  <c r="AA79" i="47"/>
  <c r="U79" i="47"/>
  <c r="W79" i="47" s="1"/>
  <c r="G79" i="47"/>
  <c r="X79" i="47" s="1"/>
  <c r="U78" i="47"/>
  <c r="W78" i="47" s="1"/>
  <c r="G78" i="47"/>
  <c r="AA78" i="47" s="1"/>
  <c r="Z77" i="47"/>
  <c r="X77" i="47"/>
  <c r="U77" i="47"/>
  <c r="W77" i="47" s="1"/>
  <c r="Y77" i="47" s="1"/>
  <c r="G77" i="47"/>
  <c r="AA77" i="47" s="1"/>
  <c r="AA76" i="47"/>
  <c r="X76" i="47"/>
  <c r="U76" i="47"/>
  <c r="W76" i="47" s="1"/>
  <c r="G76" i="47"/>
  <c r="Z76" i="47" s="1"/>
  <c r="U75" i="47"/>
  <c r="W75" i="47" s="1"/>
  <c r="G75" i="47"/>
  <c r="X75" i="47" s="1"/>
  <c r="W74" i="47"/>
  <c r="U74" i="47"/>
  <c r="G74" i="47"/>
  <c r="AA74" i="47" s="1"/>
  <c r="AA73" i="47"/>
  <c r="U73" i="47"/>
  <c r="W73" i="47" s="1"/>
  <c r="G73" i="47"/>
  <c r="Z73" i="47" s="1"/>
  <c r="AA72" i="47"/>
  <c r="Z72" i="47"/>
  <c r="U72" i="47"/>
  <c r="W72" i="47" s="1"/>
  <c r="G72" i="47"/>
  <c r="U71" i="47"/>
  <c r="W71" i="47" s="1"/>
  <c r="G71" i="47"/>
  <c r="X71" i="47" s="1"/>
  <c r="AA70" i="47"/>
  <c r="Z70" i="47"/>
  <c r="X70" i="47"/>
  <c r="W70" i="47"/>
  <c r="U70" i="47"/>
  <c r="G70" i="47"/>
  <c r="Y70" i="47" s="1"/>
  <c r="W69" i="47"/>
  <c r="U69" i="47"/>
  <c r="G69" i="47"/>
  <c r="AA69" i="47" s="1"/>
  <c r="AA68" i="47"/>
  <c r="X68" i="47"/>
  <c r="U68" i="47"/>
  <c r="W68" i="47" s="1"/>
  <c r="G68" i="47"/>
  <c r="Z68" i="47" s="1"/>
  <c r="U67" i="47"/>
  <c r="W67" i="47" s="1"/>
  <c r="G67" i="47"/>
  <c r="AA67" i="47" s="1"/>
  <c r="U66" i="47"/>
  <c r="W66" i="47" s="1"/>
  <c r="G66" i="47"/>
  <c r="AA66" i="47" s="1"/>
  <c r="U65" i="47"/>
  <c r="W65" i="47" s="1"/>
  <c r="G65" i="47"/>
  <c r="Z65" i="47" s="1"/>
  <c r="AA64" i="47"/>
  <c r="Z64" i="47"/>
  <c r="U64" i="47"/>
  <c r="W64" i="47" s="1"/>
  <c r="G64" i="47"/>
  <c r="Z63" i="47"/>
  <c r="U63" i="47"/>
  <c r="W63" i="47" s="1"/>
  <c r="Y63" i="47" s="1"/>
  <c r="G63" i="47"/>
  <c r="X63" i="47" s="1"/>
  <c r="U62" i="47"/>
  <c r="W62" i="47" s="1"/>
  <c r="G62" i="47"/>
  <c r="Z62" i="47" s="1"/>
  <c r="X61" i="47"/>
  <c r="W61" i="47"/>
  <c r="Y61" i="47" s="1"/>
  <c r="U61" i="47"/>
  <c r="G61" i="47"/>
  <c r="AA61" i="47" s="1"/>
  <c r="AA60" i="47"/>
  <c r="X60" i="47"/>
  <c r="U60" i="47"/>
  <c r="W60" i="47" s="1"/>
  <c r="Y60" i="47" s="1"/>
  <c r="G60" i="47"/>
  <c r="Z60" i="47" s="1"/>
  <c r="U59" i="47"/>
  <c r="W59" i="47" s="1"/>
  <c r="G59" i="47"/>
  <c r="AA59" i="47" s="1"/>
  <c r="W58" i="47"/>
  <c r="U58" i="47"/>
  <c r="G58" i="47"/>
  <c r="AA58" i="47" s="1"/>
  <c r="AA57" i="47"/>
  <c r="U57" i="47"/>
  <c r="W57" i="47" s="1"/>
  <c r="G57" i="47"/>
  <c r="Z57" i="47" s="1"/>
  <c r="W56" i="47"/>
  <c r="U56" i="47"/>
  <c r="G56" i="47"/>
  <c r="Y56" i="47" s="1"/>
  <c r="AA55" i="47"/>
  <c r="Z55" i="47"/>
  <c r="U55" i="47"/>
  <c r="W55" i="47" s="1"/>
  <c r="G55" i="47"/>
  <c r="X55" i="47" s="1"/>
  <c r="AA54" i="47"/>
  <c r="X54" i="47"/>
  <c r="U54" i="47"/>
  <c r="W54" i="47" s="1"/>
  <c r="Y54" i="47" s="1"/>
  <c r="G54" i="47"/>
  <c r="Z54" i="47" s="1"/>
  <c r="U53" i="47"/>
  <c r="W53" i="47" s="1"/>
  <c r="Y53" i="47" s="1"/>
  <c r="G53" i="47"/>
  <c r="AA53" i="47" s="1"/>
  <c r="AA52" i="47"/>
  <c r="X52" i="47"/>
  <c r="U52" i="47"/>
  <c r="W52" i="47" s="1"/>
  <c r="Y52" i="47" s="1"/>
  <c r="G52" i="47"/>
  <c r="Z52" i="47" s="1"/>
  <c r="U51" i="47"/>
  <c r="W51" i="47" s="1"/>
  <c r="G51" i="47"/>
  <c r="AA51" i="47" s="1"/>
  <c r="U50" i="47"/>
  <c r="W50" i="47" s="1"/>
  <c r="G50" i="47"/>
  <c r="AA50" i="47" s="1"/>
  <c r="U49" i="47"/>
  <c r="W49" i="47" s="1"/>
  <c r="G49" i="47"/>
  <c r="Z49" i="47" s="1"/>
  <c r="Z48" i="47"/>
  <c r="W48" i="47"/>
  <c r="U48" i="47"/>
  <c r="G48" i="47"/>
  <c r="AA47" i="47"/>
  <c r="Z47" i="47"/>
  <c r="U47" i="47"/>
  <c r="W47" i="47" s="1"/>
  <c r="Y47" i="47" s="1"/>
  <c r="G47" i="47"/>
  <c r="X47" i="47" s="1"/>
  <c r="AA46" i="47"/>
  <c r="Z46" i="47"/>
  <c r="X46" i="47"/>
  <c r="U46" i="47"/>
  <c r="W46" i="47" s="1"/>
  <c r="Y46" i="47" s="1"/>
  <c r="G46" i="47"/>
  <c r="V43" i="47"/>
  <c r="T43" i="47"/>
  <c r="T87" i="47" s="1"/>
  <c r="S43" i="47"/>
  <c r="S87" i="47" s="1"/>
  <c r="R43" i="47"/>
  <c r="Q43" i="47"/>
  <c r="Q87" i="47" s="1"/>
  <c r="P43" i="47"/>
  <c r="P87" i="47" s="1"/>
  <c r="O43" i="47"/>
  <c r="O87" i="47" s="1"/>
  <c r="N43" i="47"/>
  <c r="N87" i="47" s="1"/>
  <c r="M43" i="47"/>
  <c r="L43" i="47"/>
  <c r="L87" i="47" s="1"/>
  <c r="L124" i="47" s="1"/>
  <c r="E23" i="46" s="1"/>
  <c r="K43" i="47"/>
  <c r="K87" i="47" s="1"/>
  <c r="J43" i="47"/>
  <c r="I43" i="47"/>
  <c r="B43" i="47"/>
  <c r="U42" i="47"/>
  <c r="W42" i="47" s="1"/>
  <c r="G42" i="47"/>
  <c r="X42" i="47" s="1"/>
  <c r="AA41" i="47"/>
  <c r="Z41" i="47"/>
  <c r="U41" i="47"/>
  <c r="W41" i="47" s="1"/>
  <c r="G41" i="47"/>
  <c r="X41" i="47" s="1"/>
  <c r="W40" i="47"/>
  <c r="U40" i="47"/>
  <c r="G40" i="47"/>
  <c r="AA40" i="47" s="1"/>
  <c r="U39" i="47"/>
  <c r="W39" i="47" s="1"/>
  <c r="G39" i="47"/>
  <c r="AA39" i="47" s="1"/>
  <c r="U38" i="47"/>
  <c r="W38" i="47" s="1"/>
  <c r="G38" i="47"/>
  <c r="X38" i="47" s="1"/>
  <c r="U37" i="47"/>
  <c r="W37" i="47" s="1"/>
  <c r="G37" i="47"/>
  <c r="AA37" i="47" s="1"/>
  <c r="U36" i="47"/>
  <c r="W36" i="47" s="1"/>
  <c r="G36" i="47"/>
  <c r="Z36" i="47" s="1"/>
  <c r="U35" i="47"/>
  <c r="W35" i="47" s="1"/>
  <c r="G35" i="47"/>
  <c r="Y35" i="47" s="1"/>
  <c r="AA34" i="47"/>
  <c r="W34" i="47"/>
  <c r="Y34" i="47" s="1"/>
  <c r="U34" i="47"/>
  <c r="G34" i="47"/>
  <c r="X34" i="47" s="1"/>
  <c r="U33" i="47"/>
  <c r="W33" i="47" s="1"/>
  <c r="G33" i="47"/>
  <c r="AA33" i="47" s="1"/>
  <c r="Z32" i="47"/>
  <c r="X32" i="47"/>
  <c r="U32" i="47"/>
  <c r="W32" i="47" s="1"/>
  <c r="Y32" i="47" s="1"/>
  <c r="G32" i="47"/>
  <c r="AA32" i="47" s="1"/>
  <c r="U31" i="47"/>
  <c r="W31" i="47" s="1"/>
  <c r="G31" i="47"/>
  <c r="AA31" i="47" s="1"/>
  <c r="U30" i="47"/>
  <c r="W30" i="47" s="1"/>
  <c r="G30" i="47"/>
  <c r="AA30" i="47" s="1"/>
  <c r="U29" i="47"/>
  <c r="W29" i="47" s="1"/>
  <c r="G29" i="47"/>
  <c r="AA29" i="47" s="1"/>
  <c r="AA28" i="47"/>
  <c r="U28" i="47"/>
  <c r="W28" i="47" s="1"/>
  <c r="G28" i="47"/>
  <c r="Z28" i="47" s="1"/>
  <c r="AA27" i="47"/>
  <c r="U27" i="47"/>
  <c r="W27" i="47" s="1"/>
  <c r="G27" i="47"/>
  <c r="Z27" i="47" s="1"/>
  <c r="U26" i="47"/>
  <c r="W26" i="47" s="1"/>
  <c r="G26" i="47"/>
  <c r="X26" i="47" s="1"/>
  <c r="Z25" i="47"/>
  <c r="X25" i="47"/>
  <c r="U25" i="47"/>
  <c r="W25" i="47" s="1"/>
  <c r="G25" i="47"/>
  <c r="AA25" i="47" s="1"/>
  <c r="Z24" i="47"/>
  <c r="X24" i="47"/>
  <c r="U24" i="47"/>
  <c r="W24" i="47" s="1"/>
  <c r="Y24" i="47" s="1"/>
  <c r="G24" i="47"/>
  <c r="AA24" i="47" s="1"/>
  <c r="U23" i="47"/>
  <c r="W23" i="47" s="1"/>
  <c r="G23" i="47"/>
  <c r="AA23" i="47" s="1"/>
  <c r="U22" i="47"/>
  <c r="W22" i="47" s="1"/>
  <c r="G22" i="47"/>
  <c r="AA22" i="47" s="1"/>
  <c r="U21" i="47"/>
  <c r="W21" i="47" s="1"/>
  <c r="G21" i="47"/>
  <c r="AA21" i="47" s="1"/>
  <c r="U20" i="47"/>
  <c r="W20" i="47" s="1"/>
  <c r="G20" i="47"/>
  <c r="Z20" i="47" s="1"/>
  <c r="U19" i="47"/>
  <c r="W19" i="47" s="1"/>
  <c r="G19" i="47"/>
  <c r="AA19" i="47" s="1"/>
  <c r="U18" i="47"/>
  <c r="W18" i="47" s="1"/>
  <c r="G18" i="47"/>
  <c r="X18" i="47" s="1"/>
  <c r="U17" i="47"/>
  <c r="W17" i="47" s="1"/>
  <c r="G17" i="47"/>
  <c r="X17" i="47" s="1"/>
  <c r="U16" i="47"/>
  <c r="W16" i="47" s="1"/>
  <c r="G16" i="47"/>
  <c r="AA16" i="47" s="1"/>
  <c r="U15" i="47"/>
  <c r="W15" i="47" s="1"/>
  <c r="G15" i="47"/>
  <c r="AA15" i="47" s="1"/>
  <c r="U14" i="47"/>
  <c r="W14" i="47" s="1"/>
  <c r="G14" i="47"/>
  <c r="AA14" i="47" s="1"/>
  <c r="U13" i="47"/>
  <c r="W13" i="47" s="1"/>
  <c r="G13" i="47"/>
  <c r="AA13" i="47" s="1"/>
  <c r="AA12" i="47"/>
  <c r="U12" i="47"/>
  <c r="W12" i="47" s="1"/>
  <c r="Z12" i="47"/>
  <c r="U11" i="47"/>
  <c r="W11" i="47" s="1"/>
  <c r="G11" i="47"/>
  <c r="U10" i="47"/>
  <c r="W10" i="47" s="1"/>
  <c r="G10" i="47"/>
  <c r="O37" i="46"/>
  <c r="G37" i="46"/>
  <c r="G35" i="46"/>
  <c r="B18" i="46"/>
  <c r="C17" i="46"/>
  <c r="AB10" i="46"/>
  <c r="C9" i="46"/>
  <c r="C4" i="46"/>
  <c r="AE2" i="46"/>
  <c r="BW248" i="41"/>
  <c r="BW247" i="41"/>
  <c r="BQ248" i="41"/>
  <c r="BQ247" i="41"/>
  <c r="X23" i="47" l="1"/>
  <c r="AA49" i="47"/>
  <c r="AA62" i="47"/>
  <c r="AA65" i="47"/>
  <c r="Z71" i="47"/>
  <c r="Z80" i="47"/>
  <c r="AA26" i="47"/>
  <c r="Z33" i="47"/>
  <c r="AA42" i="47"/>
  <c r="S124" i="47"/>
  <c r="E31" i="46" s="1"/>
  <c r="Z56" i="47"/>
  <c r="X69" i="47"/>
  <c r="AA71" i="47"/>
  <c r="Y78" i="47"/>
  <c r="AA84" i="47"/>
  <c r="Y93" i="47"/>
  <c r="Y100" i="47"/>
  <c r="Y40" i="47"/>
  <c r="AA56" i="47"/>
  <c r="Z69" i="47"/>
  <c r="Y72" i="47"/>
  <c r="X78" i="47"/>
  <c r="Y91" i="47"/>
  <c r="Z93" i="47"/>
  <c r="X100" i="47"/>
  <c r="AA35" i="47"/>
  <c r="Z53" i="47"/>
  <c r="Y69" i="47"/>
  <c r="Y48" i="47"/>
  <c r="Z78" i="47"/>
  <c r="X91" i="47"/>
  <c r="AA93" i="47"/>
  <c r="Z100" i="47"/>
  <c r="Y62" i="47"/>
  <c r="Y39" i="47"/>
  <c r="Z26" i="47"/>
  <c r="X33" i="47"/>
  <c r="Z42" i="47"/>
  <c r="T124" i="47"/>
  <c r="E32" i="46" s="1"/>
  <c r="Y31" i="47"/>
  <c r="AA36" i="47"/>
  <c r="X40" i="47"/>
  <c r="I87" i="47"/>
  <c r="V87" i="47"/>
  <c r="V124" i="47" s="1"/>
  <c r="V126" i="47" s="1"/>
  <c r="Y25" i="47"/>
  <c r="X31" i="47"/>
  <c r="Z40" i="47"/>
  <c r="G86" i="47"/>
  <c r="AA63" i="47"/>
  <c r="Y76" i="47"/>
  <c r="AA81" i="47"/>
  <c r="Z91" i="47"/>
  <c r="Y94" i="47"/>
  <c r="Y121" i="47"/>
  <c r="AA103" i="47"/>
  <c r="X121" i="47"/>
  <c r="AA121" i="47"/>
  <c r="Y23" i="47"/>
  <c r="Y64" i="47"/>
  <c r="Y41" i="47"/>
  <c r="Y79" i="47"/>
  <c r="Y92" i="47"/>
  <c r="Z34" i="47"/>
  <c r="M87" i="47"/>
  <c r="M124" i="47" s="1"/>
  <c r="E24" i="46" s="1"/>
  <c r="AA48" i="47"/>
  <c r="Y55" i="47"/>
  <c r="Z61" i="47"/>
  <c r="Y68" i="47"/>
  <c r="Z79" i="47"/>
  <c r="AA94" i="47"/>
  <c r="Y80" i="47"/>
  <c r="X62" i="47"/>
  <c r="AA95" i="47"/>
  <c r="Y26" i="47"/>
  <c r="Y33" i="47"/>
  <c r="Z35" i="47"/>
  <c r="X39" i="47"/>
  <c r="Y42" i="47"/>
  <c r="X53" i="47"/>
  <c r="Y71" i="47"/>
  <c r="Y84" i="47"/>
  <c r="X90" i="47"/>
  <c r="G105" i="47"/>
  <c r="Z99" i="47"/>
  <c r="Y102" i="47"/>
  <c r="Z122" i="47"/>
  <c r="J87" i="47"/>
  <c r="J124" i="47" s="1"/>
  <c r="E21" i="46" s="1"/>
  <c r="K124" i="47"/>
  <c r="E22" i="46" s="1"/>
  <c r="O124" i="47"/>
  <c r="E26" i="46" s="1"/>
  <c r="Y120" i="47"/>
  <c r="N124" i="47"/>
  <c r="E25" i="46" s="1"/>
  <c r="AA114" i="47"/>
  <c r="Y115" i="47"/>
  <c r="Z115" i="47"/>
  <c r="AA116" i="47"/>
  <c r="Y116" i="47"/>
  <c r="AA115" i="47"/>
  <c r="P124" i="47"/>
  <c r="E27" i="46" s="1"/>
  <c r="Y114" i="47"/>
  <c r="Z114" i="47"/>
  <c r="Q124" i="47"/>
  <c r="E28" i="46" s="1"/>
  <c r="Y113" i="47"/>
  <c r="Z113" i="47"/>
  <c r="X113" i="47"/>
  <c r="Y112" i="47"/>
  <c r="Z112" i="47"/>
  <c r="X112" i="47"/>
  <c r="Y111" i="47"/>
  <c r="X111" i="47"/>
  <c r="U123" i="47"/>
  <c r="E15" i="46" s="1"/>
  <c r="I124" i="47"/>
  <c r="E20" i="46" s="1"/>
  <c r="AA108" i="47"/>
  <c r="AA20" i="47"/>
  <c r="Z19" i="47"/>
  <c r="Y18" i="47"/>
  <c r="Z18" i="47"/>
  <c r="AA18" i="47"/>
  <c r="AA17" i="47"/>
  <c r="Z17" i="47"/>
  <c r="Y17" i="47"/>
  <c r="X16" i="47"/>
  <c r="Z16" i="47"/>
  <c r="Y16" i="47"/>
  <c r="Y15" i="47"/>
  <c r="X15" i="47"/>
  <c r="R87" i="47"/>
  <c r="R124" i="47" s="1"/>
  <c r="E30" i="46" s="1"/>
  <c r="Y11" i="47"/>
  <c r="Z11" i="47"/>
  <c r="AA11" i="47"/>
  <c r="G43" i="47"/>
  <c r="X10" i="47"/>
  <c r="Y10" i="47"/>
  <c r="Z10" i="47"/>
  <c r="AA10" i="47"/>
  <c r="Y19" i="47"/>
  <c r="W43" i="47"/>
  <c r="W86" i="47"/>
  <c r="W105" i="47"/>
  <c r="Y90" i="47"/>
  <c r="Y27" i="47"/>
  <c r="X14" i="47"/>
  <c r="X22" i="47"/>
  <c r="X59" i="47"/>
  <c r="U86" i="47"/>
  <c r="X13" i="47"/>
  <c r="Y14" i="47"/>
  <c r="Z15" i="47"/>
  <c r="X21" i="47"/>
  <c r="Y22" i="47"/>
  <c r="Z23" i="47"/>
  <c r="X29" i="47"/>
  <c r="Y30" i="47"/>
  <c r="Z31" i="47"/>
  <c r="X37" i="47"/>
  <c r="Y38" i="47"/>
  <c r="Z39" i="47"/>
  <c r="X50" i="47"/>
  <c r="Y51" i="47"/>
  <c r="X58" i="47"/>
  <c r="Y59" i="47"/>
  <c r="X66" i="47"/>
  <c r="Y67" i="47"/>
  <c r="X74" i="47"/>
  <c r="Y75" i="47"/>
  <c r="X82" i="47"/>
  <c r="Y83" i="47"/>
  <c r="Z90" i="47"/>
  <c r="X96" i="47"/>
  <c r="Y97" i="47"/>
  <c r="Z98" i="47"/>
  <c r="X104" i="47"/>
  <c r="W108" i="47"/>
  <c r="W123" i="47" s="1"/>
  <c r="X109" i="47"/>
  <c r="Y110" i="47"/>
  <c r="Z111" i="47"/>
  <c r="AA112" i="47"/>
  <c r="X117" i="47"/>
  <c r="Y118" i="47"/>
  <c r="Z119" i="47"/>
  <c r="AA120" i="47"/>
  <c r="G123" i="47"/>
  <c r="X30" i="47"/>
  <c r="X83" i="47"/>
  <c r="X12" i="47"/>
  <c r="Y13" i="47"/>
  <c r="Z14" i="47"/>
  <c r="X20" i="47"/>
  <c r="Y21" i="47"/>
  <c r="Z22" i="47"/>
  <c r="X28" i="47"/>
  <c r="Y29" i="47"/>
  <c r="Z30" i="47"/>
  <c r="X36" i="47"/>
  <c r="Y37" i="47"/>
  <c r="Z38" i="47"/>
  <c r="X49" i="47"/>
  <c r="Y50" i="47"/>
  <c r="Z51" i="47"/>
  <c r="X57" i="47"/>
  <c r="Y58" i="47"/>
  <c r="Z59" i="47"/>
  <c r="X65" i="47"/>
  <c r="Y66" i="47"/>
  <c r="Z67" i="47"/>
  <c r="X73" i="47"/>
  <c r="Y74" i="47"/>
  <c r="Z75" i="47"/>
  <c r="X81" i="47"/>
  <c r="Y82" i="47"/>
  <c r="Z83" i="47"/>
  <c r="X95" i="47"/>
  <c r="Y96" i="47"/>
  <c r="Z97" i="47"/>
  <c r="X103" i="47"/>
  <c r="Y104" i="47"/>
  <c r="X108" i="47"/>
  <c r="Y109" i="47"/>
  <c r="Z110" i="47"/>
  <c r="X116" i="47"/>
  <c r="Y117" i="47"/>
  <c r="Z118" i="47"/>
  <c r="AA119" i="47"/>
  <c r="X51" i="47"/>
  <c r="X67" i="47"/>
  <c r="X97" i="47"/>
  <c r="X11" i="47"/>
  <c r="Y12" i="47"/>
  <c r="Z13" i="47"/>
  <c r="X19" i="47"/>
  <c r="Y20" i="47"/>
  <c r="Z21" i="47"/>
  <c r="X27" i="47"/>
  <c r="Y28" i="47"/>
  <c r="Z29" i="47"/>
  <c r="X35" i="47"/>
  <c r="Y36" i="47"/>
  <c r="Z37" i="47"/>
  <c r="AA38" i="47"/>
  <c r="X48" i="47"/>
  <c r="Y49" i="47"/>
  <c r="Z50" i="47"/>
  <c r="X56" i="47"/>
  <c r="Y57" i="47"/>
  <c r="Z58" i="47"/>
  <c r="X64" i="47"/>
  <c r="Y65" i="47"/>
  <c r="Z66" i="47"/>
  <c r="X72" i="47"/>
  <c r="Y73" i="47"/>
  <c r="Z74" i="47"/>
  <c r="AA75" i="47"/>
  <c r="X80" i="47"/>
  <c r="Y81" i="47"/>
  <c r="Z82" i="47"/>
  <c r="X94" i="47"/>
  <c r="Y95" i="47"/>
  <c r="Z96" i="47"/>
  <c r="X102" i="47"/>
  <c r="Y103" i="47"/>
  <c r="Z104" i="47"/>
  <c r="U105" i="47"/>
  <c r="Z109" i="47"/>
  <c r="AA110" i="47"/>
  <c r="X115" i="47"/>
  <c r="Z117" i="47"/>
  <c r="AA118" i="47"/>
  <c r="U43" i="47"/>
  <c r="AA96" i="47"/>
  <c r="X122" i="47"/>
  <c r="AY178" i="41"/>
  <c r="BN15" i="41"/>
  <c r="G87" i="47" l="1"/>
  <c r="Y105" i="47"/>
  <c r="Y86" i="47"/>
  <c r="U87" i="47"/>
  <c r="E13" i="46" s="1"/>
  <c r="Y108" i="47"/>
  <c r="N125" i="47"/>
  <c r="K125" i="47"/>
  <c r="Q125" i="47"/>
  <c r="G124" i="47"/>
  <c r="Y43" i="47"/>
  <c r="AJ179" i="41"/>
  <c r="P3" i="47"/>
  <c r="W87" i="47"/>
  <c r="W124" i="47" s="1"/>
  <c r="W126" i="47" s="1"/>
  <c r="C8" i="46" s="1"/>
  <c r="AE2" i="2"/>
  <c r="C9" i="2"/>
  <c r="AB10" i="2"/>
  <c r="U124" i="47" l="1"/>
  <c r="U126" i="47" s="1"/>
  <c r="AT55" i="41"/>
  <c r="G8" i="46"/>
  <c r="B86" i="45"/>
  <c r="U121" i="45"/>
  <c r="W121" i="45" s="1"/>
  <c r="G121" i="45"/>
  <c r="AA121" i="45" s="1"/>
  <c r="U120" i="45"/>
  <c r="W120" i="45" s="1"/>
  <c r="G120" i="45"/>
  <c r="Z120" i="45" s="1"/>
  <c r="U119" i="45"/>
  <c r="W119" i="45" s="1"/>
  <c r="G119" i="45"/>
  <c r="U118" i="45"/>
  <c r="W118" i="45" s="1"/>
  <c r="G118" i="45"/>
  <c r="X118" i="45" s="1"/>
  <c r="U117" i="45"/>
  <c r="W117" i="45" s="1"/>
  <c r="G117" i="45"/>
  <c r="AA117" i="45" s="1"/>
  <c r="U116" i="45"/>
  <c r="W116" i="45" s="1"/>
  <c r="G116" i="45"/>
  <c r="AA116" i="45" s="1"/>
  <c r="U115" i="45"/>
  <c r="W115" i="45" s="1"/>
  <c r="G115" i="45"/>
  <c r="AA115" i="45" s="1"/>
  <c r="U122" i="45"/>
  <c r="W122" i="45" s="1"/>
  <c r="G122" i="45"/>
  <c r="AA122" i="45" s="1"/>
  <c r="U114" i="45"/>
  <c r="W114" i="45" s="1"/>
  <c r="G114" i="45"/>
  <c r="Z114" i="45" s="1"/>
  <c r="U113" i="45"/>
  <c r="W113" i="45" s="1"/>
  <c r="G113" i="45"/>
  <c r="AA113" i="45" s="1"/>
  <c r="U112" i="45"/>
  <c r="W112" i="45" s="1"/>
  <c r="G112" i="45"/>
  <c r="X112" i="45" s="1"/>
  <c r="U104" i="45"/>
  <c r="W104" i="45" s="1"/>
  <c r="G104" i="45"/>
  <c r="AA104" i="45" s="1"/>
  <c r="U103" i="45"/>
  <c r="W103" i="45" s="1"/>
  <c r="G103" i="45"/>
  <c r="AA103" i="45" s="1"/>
  <c r="U102" i="45"/>
  <c r="W102" i="45" s="1"/>
  <c r="G102" i="45"/>
  <c r="AA102" i="45" s="1"/>
  <c r="U101" i="45"/>
  <c r="W101" i="45" s="1"/>
  <c r="G101" i="45"/>
  <c r="AA101" i="45" s="1"/>
  <c r="U100" i="45"/>
  <c r="W100" i="45" s="1"/>
  <c r="G100" i="45"/>
  <c r="Z100" i="45" s="1"/>
  <c r="U84" i="45"/>
  <c r="W84" i="45" s="1"/>
  <c r="G84" i="45"/>
  <c r="AA84" i="45" s="1"/>
  <c r="U83" i="45"/>
  <c r="W83" i="45" s="1"/>
  <c r="G83" i="45"/>
  <c r="Z83" i="45" s="1"/>
  <c r="U82" i="45"/>
  <c r="W82" i="45" s="1"/>
  <c r="G82" i="45"/>
  <c r="AA82" i="45" s="1"/>
  <c r="U81" i="45"/>
  <c r="W81" i="45" s="1"/>
  <c r="G81" i="45"/>
  <c r="X81" i="45" s="1"/>
  <c r="U80" i="45"/>
  <c r="W80" i="45" s="1"/>
  <c r="G80" i="45"/>
  <c r="AA80" i="45" s="1"/>
  <c r="U79" i="45"/>
  <c r="W79" i="45" s="1"/>
  <c r="G79" i="45"/>
  <c r="AA79" i="45" s="1"/>
  <c r="U78" i="45"/>
  <c r="W78" i="45" s="1"/>
  <c r="G78" i="45"/>
  <c r="X78" i="45" s="1"/>
  <c r="U77" i="45"/>
  <c r="W77" i="45" s="1"/>
  <c r="G77" i="45"/>
  <c r="AA77" i="45" s="1"/>
  <c r="U76" i="45"/>
  <c r="W76" i="45" s="1"/>
  <c r="G76" i="45"/>
  <c r="AA76" i="45" s="1"/>
  <c r="U75" i="45"/>
  <c r="W75" i="45" s="1"/>
  <c r="G75" i="45"/>
  <c r="Z75" i="45" s="1"/>
  <c r="U74" i="45"/>
  <c r="W74" i="45" s="1"/>
  <c r="G74" i="45"/>
  <c r="U73" i="45"/>
  <c r="W73" i="45" s="1"/>
  <c r="G73" i="45"/>
  <c r="X73" i="45" s="1"/>
  <c r="U72" i="45"/>
  <c r="W72" i="45" s="1"/>
  <c r="G72" i="45"/>
  <c r="AA72" i="45" s="1"/>
  <c r="U71" i="45"/>
  <c r="W71" i="45" s="1"/>
  <c r="G71" i="45"/>
  <c r="Z71" i="45" s="1"/>
  <c r="U70" i="45"/>
  <c r="W70" i="45" s="1"/>
  <c r="G70" i="45"/>
  <c r="X70" i="45" s="1"/>
  <c r="U69" i="45"/>
  <c r="W69" i="45" s="1"/>
  <c r="G69" i="45"/>
  <c r="AA69" i="45" s="1"/>
  <c r="U68" i="45"/>
  <c r="W68" i="45" s="1"/>
  <c r="G68" i="45"/>
  <c r="AA68" i="45" s="1"/>
  <c r="U67" i="45"/>
  <c r="W67" i="45" s="1"/>
  <c r="G67" i="45"/>
  <c r="Z67" i="45" s="1"/>
  <c r="U66" i="45"/>
  <c r="W66" i="45" s="1"/>
  <c r="G66" i="45"/>
  <c r="U65" i="45"/>
  <c r="W65" i="45" s="1"/>
  <c r="G65" i="45"/>
  <c r="AA65" i="45" s="1"/>
  <c r="U64" i="45"/>
  <c r="W64" i="45" s="1"/>
  <c r="G64" i="45"/>
  <c r="Z64" i="45" s="1"/>
  <c r="U63" i="45"/>
  <c r="W63" i="45" s="1"/>
  <c r="G63" i="45"/>
  <c r="X63" i="45" s="1"/>
  <c r="U62" i="45"/>
  <c r="W62" i="45" s="1"/>
  <c r="G62" i="45"/>
  <c r="Z62" i="45" s="1"/>
  <c r="U61" i="45"/>
  <c r="W61" i="45" s="1"/>
  <c r="G61" i="45"/>
  <c r="AA61" i="45" s="1"/>
  <c r="U60" i="45"/>
  <c r="W60" i="45" s="1"/>
  <c r="G60" i="45"/>
  <c r="AA60" i="45" s="1"/>
  <c r="U59" i="45"/>
  <c r="W59" i="45" s="1"/>
  <c r="G59" i="45"/>
  <c r="AA59" i="45" s="1"/>
  <c r="U58" i="45"/>
  <c r="W58" i="45" s="1"/>
  <c r="G58" i="45"/>
  <c r="Z58" i="45" s="1"/>
  <c r="U57" i="45"/>
  <c r="W57" i="45" s="1"/>
  <c r="G57" i="45"/>
  <c r="U56" i="45"/>
  <c r="W56" i="45" s="1"/>
  <c r="G56" i="45"/>
  <c r="U25" i="45"/>
  <c r="W25" i="45" s="1"/>
  <c r="G25" i="45"/>
  <c r="Z25" i="45" s="1"/>
  <c r="U24" i="45"/>
  <c r="W24" i="45" s="1"/>
  <c r="G24" i="45"/>
  <c r="Z24" i="45" s="1"/>
  <c r="U23" i="45"/>
  <c r="W23" i="45" s="1"/>
  <c r="G23" i="45"/>
  <c r="U22" i="45"/>
  <c r="W22" i="45" s="1"/>
  <c r="Z22" i="45"/>
  <c r="U21" i="45"/>
  <c r="W21" i="45" s="1"/>
  <c r="G21" i="45"/>
  <c r="U20" i="45"/>
  <c r="W20" i="45" s="1"/>
  <c r="G20" i="45"/>
  <c r="X20" i="45" s="1"/>
  <c r="U19" i="45"/>
  <c r="W19" i="45" s="1"/>
  <c r="G19" i="45"/>
  <c r="U18" i="45"/>
  <c r="W18" i="45" s="1"/>
  <c r="G18" i="45"/>
  <c r="AA18" i="45" s="1"/>
  <c r="U26" i="45"/>
  <c r="W26" i="45" s="1"/>
  <c r="U27" i="45"/>
  <c r="W27" i="45" s="1"/>
  <c r="U28" i="45"/>
  <c r="W28" i="45" s="1"/>
  <c r="U29" i="45"/>
  <c r="W29" i="45" s="1"/>
  <c r="U30" i="45"/>
  <c r="W30" i="45" s="1"/>
  <c r="U31" i="45"/>
  <c r="W31" i="45" s="1"/>
  <c r="U32" i="45"/>
  <c r="W32" i="45" s="1"/>
  <c r="U33" i="45"/>
  <c r="W33" i="45" s="1"/>
  <c r="U34" i="45"/>
  <c r="W34" i="45" s="1"/>
  <c r="U35" i="45"/>
  <c r="W35" i="45" s="1"/>
  <c r="U36" i="45"/>
  <c r="W36" i="45" s="1"/>
  <c r="U37" i="45"/>
  <c r="W37" i="45" s="1"/>
  <c r="U38" i="45"/>
  <c r="W38" i="45" s="1"/>
  <c r="U39" i="45"/>
  <c r="W39" i="45" s="1"/>
  <c r="U40" i="45"/>
  <c r="W40" i="45" s="1"/>
  <c r="U41" i="45"/>
  <c r="W41" i="45" s="1"/>
  <c r="U42" i="45"/>
  <c r="W42" i="45" s="1"/>
  <c r="G26" i="45"/>
  <c r="X26" i="45" s="1"/>
  <c r="G27" i="45"/>
  <c r="X27" i="45" s="1"/>
  <c r="G28" i="45"/>
  <c r="Z28" i="45" s="1"/>
  <c r="G29" i="45"/>
  <c r="G30" i="45"/>
  <c r="X30" i="45" s="1"/>
  <c r="G31" i="45"/>
  <c r="G32" i="45"/>
  <c r="Z32" i="45" s="1"/>
  <c r="G33" i="45"/>
  <c r="G34" i="45"/>
  <c r="X34" i="45" s="1"/>
  <c r="G35" i="45"/>
  <c r="G36" i="45"/>
  <c r="Z36" i="45" s="1"/>
  <c r="G37" i="45"/>
  <c r="X37" i="45" s="1"/>
  <c r="G38" i="45"/>
  <c r="X38" i="45" s="1"/>
  <c r="G39" i="45"/>
  <c r="X39" i="45" s="1"/>
  <c r="G40" i="45"/>
  <c r="Z40" i="45" s="1"/>
  <c r="G41" i="45"/>
  <c r="X41" i="45" s="1"/>
  <c r="G42" i="45"/>
  <c r="X42" i="45" s="1"/>
  <c r="R35" i="33"/>
  <c r="S35" i="33"/>
  <c r="T35" i="33"/>
  <c r="W28" i="33"/>
  <c r="U27" i="33"/>
  <c r="W27" i="33" s="1"/>
  <c r="U28" i="33"/>
  <c r="U29" i="33"/>
  <c r="U30" i="33"/>
  <c r="U31" i="33"/>
  <c r="U32" i="33"/>
  <c r="U33" i="33"/>
  <c r="G10" i="33"/>
  <c r="G11" i="33"/>
  <c r="G12" i="33"/>
  <c r="G13" i="33"/>
  <c r="G14" i="33"/>
  <c r="G15" i="33"/>
  <c r="G22" i="33"/>
  <c r="G23" i="33"/>
  <c r="G24" i="33"/>
  <c r="G25" i="33"/>
  <c r="G26" i="33"/>
  <c r="G27" i="33"/>
  <c r="G28" i="33"/>
  <c r="G29" i="33"/>
  <c r="G30" i="33"/>
  <c r="G31" i="33"/>
  <c r="G32" i="33"/>
  <c r="G33" i="33"/>
  <c r="U13" i="33"/>
  <c r="W13" i="33" s="1"/>
  <c r="U14" i="33"/>
  <c r="W14" i="33" s="1"/>
  <c r="K44" i="33"/>
  <c r="L44" i="33"/>
  <c r="M44" i="33"/>
  <c r="N44" i="33"/>
  <c r="O44" i="33"/>
  <c r="P44" i="33"/>
  <c r="Q44" i="33"/>
  <c r="R44" i="33"/>
  <c r="S44" i="33"/>
  <c r="T44" i="33"/>
  <c r="L34" i="33"/>
  <c r="M34" i="33"/>
  <c r="N34" i="33"/>
  <c r="O34" i="33"/>
  <c r="P34" i="33"/>
  <c r="Q34" i="33"/>
  <c r="R34" i="33"/>
  <c r="S34" i="33"/>
  <c r="T34" i="33"/>
  <c r="I34" i="33"/>
  <c r="J19" i="33"/>
  <c r="K19" i="33"/>
  <c r="L19" i="33"/>
  <c r="L35" i="33" s="1"/>
  <c r="M19" i="33"/>
  <c r="M35" i="33" s="1"/>
  <c r="N19" i="33"/>
  <c r="N35" i="33" s="1"/>
  <c r="O19" i="33"/>
  <c r="O35" i="33" s="1"/>
  <c r="P19" i="33"/>
  <c r="P35" i="33" s="1"/>
  <c r="Q19" i="33"/>
  <c r="Q35" i="33" s="1"/>
  <c r="R19" i="33"/>
  <c r="S19" i="33"/>
  <c r="T19" i="33"/>
  <c r="I19" i="33"/>
  <c r="S45" i="33" l="1"/>
  <c r="Y116" i="45"/>
  <c r="Z118" i="45"/>
  <c r="X116" i="45"/>
  <c r="Z116" i="45"/>
  <c r="Y57" i="45"/>
  <c r="Y118" i="45"/>
  <c r="Y115" i="45"/>
  <c r="X113" i="45"/>
  <c r="X115" i="45"/>
  <c r="Z115" i="45"/>
  <c r="AA120" i="45"/>
  <c r="Y119" i="45"/>
  <c r="Y103" i="45"/>
  <c r="X104" i="45"/>
  <c r="Z104" i="45"/>
  <c r="AA73" i="45"/>
  <c r="Y117" i="45"/>
  <c r="Y79" i="45"/>
  <c r="X117" i="45"/>
  <c r="Z119" i="45"/>
  <c r="Z117" i="45"/>
  <c r="AA119" i="45"/>
  <c r="Y31" i="45"/>
  <c r="X61" i="45"/>
  <c r="AA118" i="45"/>
  <c r="X80" i="45"/>
  <c r="Z80" i="45"/>
  <c r="X121" i="45"/>
  <c r="AA70" i="45"/>
  <c r="Z112" i="45"/>
  <c r="X120" i="45"/>
  <c r="Y121" i="45"/>
  <c r="AA112" i="45"/>
  <c r="X119" i="45"/>
  <c r="Y120" i="45"/>
  <c r="Z121" i="45"/>
  <c r="Y113" i="45"/>
  <c r="Y112" i="45"/>
  <c r="Z113" i="45"/>
  <c r="AA114" i="45"/>
  <c r="AA67" i="45"/>
  <c r="Y81" i="45"/>
  <c r="X122" i="45"/>
  <c r="X114" i="45"/>
  <c r="Y122" i="45"/>
  <c r="Y114" i="45"/>
  <c r="Z122" i="45"/>
  <c r="Y72" i="45"/>
  <c r="Z82" i="45"/>
  <c r="Z65" i="45"/>
  <c r="Y74" i="45"/>
  <c r="X103" i="45"/>
  <c r="Y104" i="45"/>
  <c r="AA62" i="45"/>
  <c r="Y102" i="45"/>
  <c r="Y56" i="45"/>
  <c r="Y66" i="45"/>
  <c r="X102" i="45"/>
  <c r="Z103" i="45"/>
  <c r="Z102" i="45"/>
  <c r="X72" i="45"/>
  <c r="Z70" i="45"/>
  <c r="Y80" i="45"/>
  <c r="X62" i="45"/>
  <c r="AA71" i="45"/>
  <c r="Z73" i="45"/>
  <c r="AA75" i="45"/>
  <c r="Z78" i="45"/>
  <c r="Y82" i="45"/>
  <c r="AA100" i="45"/>
  <c r="AA78" i="45"/>
  <c r="Y29" i="45"/>
  <c r="AA58" i="45"/>
  <c r="Z61" i="45"/>
  <c r="Z72" i="45"/>
  <c r="Z74" i="45"/>
  <c r="X101" i="45"/>
  <c r="Z66" i="45"/>
  <c r="Y71" i="45"/>
  <c r="AA74" i="45"/>
  <c r="X79" i="45"/>
  <c r="X100" i="45"/>
  <c r="Y101" i="45"/>
  <c r="AA66" i="45"/>
  <c r="X71" i="45"/>
  <c r="Y78" i="45"/>
  <c r="Z79" i="45"/>
  <c r="Z81" i="45"/>
  <c r="AA83" i="45"/>
  <c r="Y100" i="45"/>
  <c r="Z101" i="45"/>
  <c r="Y62" i="45"/>
  <c r="Y70" i="45"/>
  <c r="Y73" i="45"/>
  <c r="AA81" i="45"/>
  <c r="Y18" i="45"/>
  <c r="Z56" i="45"/>
  <c r="Y63" i="45"/>
  <c r="X69" i="45"/>
  <c r="X77" i="45"/>
  <c r="Y42" i="45"/>
  <c r="X68" i="45"/>
  <c r="Y69" i="45"/>
  <c r="X76" i="45"/>
  <c r="Y77" i="45"/>
  <c r="X84" i="45"/>
  <c r="Y20" i="45"/>
  <c r="Z57" i="45"/>
  <c r="X67" i="45"/>
  <c r="Y68" i="45"/>
  <c r="Z69" i="45"/>
  <c r="X75" i="45"/>
  <c r="Y76" i="45"/>
  <c r="Z77" i="45"/>
  <c r="X83" i="45"/>
  <c r="Y84" i="45"/>
  <c r="AA57" i="45"/>
  <c r="Y65" i="45"/>
  <c r="X66" i="45"/>
  <c r="Y67" i="45"/>
  <c r="Z68" i="45"/>
  <c r="X74" i="45"/>
  <c r="Y75" i="45"/>
  <c r="Z76" i="45"/>
  <c r="X82" i="45"/>
  <c r="Y83" i="45"/>
  <c r="Z84" i="45"/>
  <c r="X29" i="45"/>
  <c r="Y61" i="45"/>
  <c r="Y38" i="45"/>
  <c r="X40" i="45"/>
  <c r="X31" i="45"/>
  <c r="Z20" i="45"/>
  <c r="AA56" i="45"/>
  <c r="Z63" i="45"/>
  <c r="AA64" i="45"/>
  <c r="Y37" i="45"/>
  <c r="Y30" i="45"/>
  <c r="X18" i="45"/>
  <c r="AA20" i="45"/>
  <c r="X22" i="45"/>
  <c r="AA25" i="45"/>
  <c r="X60" i="45"/>
  <c r="AA63" i="45"/>
  <c r="X32" i="45"/>
  <c r="AA22" i="45"/>
  <c r="X59" i="45"/>
  <c r="Y60" i="45"/>
  <c r="Y19" i="45"/>
  <c r="Y28" i="45"/>
  <c r="Y59" i="45"/>
  <c r="Z60" i="45"/>
  <c r="Y34" i="45"/>
  <c r="X28" i="45"/>
  <c r="X57" i="45"/>
  <c r="Y58" i="45"/>
  <c r="Z59" i="45"/>
  <c r="X65" i="45"/>
  <c r="Y39" i="45"/>
  <c r="Y21" i="45"/>
  <c r="Y35" i="45"/>
  <c r="Y36" i="45"/>
  <c r="X36" i="45"/>
  <c r="X58" i="45"/>
  <c r="Y41" i="45"/>
  <c r="Y33" i="45"/>
  <c r="Y40" i="45"/>
  <c r="X33" i="45"/>
  <c r="Y26" i="45"/>
  <c r="X19" i="45"/>
  <c r="Z21" i="45"/>
  <c r="X56" i="45"/>
  <c r="X64" i="45"/>
  <c r="Y32" i="45"/>
  <c r="AA21" i="45"/>
  <c r="Y64" i="45"/>
  <c r="Y23" i="45"/>
  <c r="X35" i="45"/>
  <c r="AA42" i="45"/>
  <c r="AA40" i="45"/>
  <c r="AA38" i="45"/>
  <c r="AA36" i="45"/>
  <c r="AA34" i="45"/>
  <c r="AA32" i="45"/>
  <c r="AA30" i="45"/>
  <c r="AA28" i="45"/>
  <c r="AA26" i="45"/>
  <c r="X21" i="45"/>
  <c r="Y22" i="45"/>
  <c r="Z23" i="45"/>
  <c r="AA24" i="45"/>
  <c r="Z42" i="45"/>
  <c r="Z38" i="45"/>
  <c r="Z34" i="45"/>
  <c r="Z30" i="45"/>
  <c r="Z26" i="45"/>
  <c r="AA23" i="45"/>
  <c r="AA41" i="45"/>
  <c r="AA39" i="45"/>
  <c r="AA37" i="45"/>
  <c r="AA35" i="45"/>
  <c r="AA33" i="45"/>
  <c r="AA31" i="45"/>
  <c r="AA29" i="45"/>
  <c r="AA27" i="45"/>
  <c r="Z19" i="45"/>
  <c r="X25" i="45"/>
  <c r="Z41" i="45"/>
  <c r="Z39" i="45"/>
  <c r="Z37" i="45"/>
  <c r="Z35" i="45"/>
  <c r="Z33" i="45"/>
  <c r="Z31" i="45"/>
  <c r="Z29" i="45"/>
  <c r="Z27" i="45"/>
  <c r="Z18" i="45"/>
  <c r="AA19" i="45"/>
  <c r="X24" i="45"/>
  <c r="Y25" i="45"/>
  <c r="Y27" i="45"/>
  <c r="X23" i="45"/>
  <c r="Y24" i="45"/>
  <c r="T45" i="33"/>
  <c r="R45" i="33"/>
  <c r="P45" i="33"/>
  <c r="O45" i="33"/>
  <c r="Q45" i="33"/>
  <c r="I35" i="33"/>
  <c r="M45" i="33"/>
  <c r="L45" i="33"/>
  <c r="N45" i="33"/>
  <c r="AS220" i="41" l="1"/>
  <c r="AJ183" i="41" l="1"/>
  <c r="BN10" i="41"/>
  <c r="X26" i="41" l="1"/>
  <c r="X16" i="41"/>
  <c r="X22" i="41"/>
  <c r="X18" i="41"/>
  <c r="X17" i="41"/>
  <c r="BC16" i="41"/>
  <c r="X15" i="41"/>
  <c r="BC7" i="41"/>
  <c r="X7" i="41"/>
  <c r="X6" i="41"/>
  <c r="I238" i="41" s="1"/>
  <c r="X11" i="41"/>
  <c r="BC11" i="41"/>
  <c r="X12" i="41"/>
  <c r="X10" i="41"/>
  <c r="CP207" i="41"/>
  <c r="U10" i="45" l="1"/>
  <c r="W10" i="45" s="1"/>
  <c r="U90" i="45"/>
  <c r="E34" i="2"/>
  <c r="E34" i="48" s="1"/>
  <c r="V105" i="45" l="1"/>
  <c r="J105" i="45"/>
  <c r="I105" i="45"/>
  <c r="V86" i="45"/>
  <c r="T86" i="45"/>
  <c r="S86" i="45"/>
  <c r="R86" i="45"/>
  <c r="Q86" i="45"/>
  <c r="P86" i="45"/>
  <c r="O86" i="45"/>
  <c r="N86" i="45"/>
  <c r="M86" i="45"/>
  <c r="L86" i="45"/>
  <c r="K86" i="45"/>
  <c r="J86" i="45"/>
  <c r="I86" i="45"/>
  <c r="U85" i="45"/>
  <c r="W85" i="45" s="1"/>
  <c r="G85" i="45"/>
  <c r="U55" i="45"/>
  <c r="W55" i="45" s="1"/>
  <c r="G55" i="45"/>
  <c r="X55" i="45" s="1"/>
  <c r="U54" i="45"/>
  <c r="W54" i="45" s="1"/>
  <c r="G54" i="45"/>
  <c r="AA54" i="45" s="1"/>
  <c r="U53" i="45"/>
  <c r="W53" i="45" s="1"/>
  <c r="G53" i="45"/>
  <c r="X53" i="45" s="1"/>
  <c r="U52" i="45"/>
  <c r="W52" i="45" s="1"/>
  <c r="G52" i="45"/>
  <c r="X52" i="45" s="1"/>
  <c r="U51" i="45"/>
  <c r="W51" i="45" s="1"/>
  <c r="G51" i="45"/>
  <c r="AA51" i="45" s="1"/>
  <c r="U50" i="45"/>
  <c r="W50" i="45" s="1"/>
  <c r="G50" i="45"/>
  <c r="X50" i="45" s="1"/>
  <c r="U49" i="45"/>
  <c r="W49" i="45" s="1"/>
  <c r="G49" i="45"/>
  <c r="Z49" i="45" s="1"/>
  <c r="U48" i="45"/>
  <c r="W48" i="45" s="1"/>
  <c r="G48" i="45"/>
  <c r="U47" i="45"/>
  <c r="W47" i="45" s="1"/>
  <c r="G47" i="45"/>
  <c r="X47" i="45" s="1"/>
  <c r="U46" i="45"/>
  <c r="W46" i="45" s="1"/>
  <c r="G46" i="45"/>
  <c r="X46" i="45" s="1"/>
  <c r="AA47" i="45" l="1"/>
  <c r="Y53" i="45"/>
  <c r="Z50" i="45"/>
  <c r="AA55" i="45"/>
  <c r="AA46" i="45"/>
  <c r="Y50" i="45"/>
  <c r="Z53" i="45"/>
  <c r="Y85" i="45"/>
  <c r="Y48" i="45"/>
  <c r="AA53" i="45"/>
  <c r="X54" i="45"/>
  <c r="AA52" i="45"/>
  <c r="Z52" i="45"/>
  <c r="Z54" i="45"/>
  <c r="AA50" i="45"/>
  <c r="AA49" i="45"/>
  <c r="Z48" i="45"/>
  <c r="Y46" i="45"/>
  <c r="Y47" i="45"/>
  <c r="Y52" i="45"/>
  <c r="Z46" i="45"/>
  <c r="Y55" i="45"/>
  <c r="W86" i="45"/>
  <c r="Y54" i="45"/>
  <c r="Z85" i="45"/>
  <c r="U86" i="45"/>
  <c r="Z47" i="45"/>
  <c r="AA48" i="45"/>
  <c r="Z55" i="45"/>
  <c r="AA85" i="45"/>
  <c r="Y51" i="45"/>
  <c r="X51" i="45"/>
  <c r="X49" i="45"/>
  <c r="Z51" i="45"/>
  <c r="X48" i="45"/>
  <c r="Y49" i="45"/>
  <c r="X85" i="45"/>
  <c r="G86" i="45"/>
  <c r="Y86" i="45" l="1"/>
  <c r="AP378" i="41" l="1"/>
  <c r="BQ151" i="41"/>
  <c r="AP380" i="41"/>
  <c r="AP379" i="41"/>
  <c r="K66" i="41" l="1"/>
  <c r="K65" i="41"/>
  <c r="W125" i="45" l="1"/>
  <c r="V123" i="45"/>
  <c r="T123" i="45"/>
  <c r="S123" i="45"/>
  <c r="R123" i="45"/>
  <c r="Q123" i="45"/>
  <c r="P123" i="45"/>
  <c r="O123" i="45"/>
  <c r="N123" i="45"/>
  <c r="M123" i="45"/>
  <c r="L123" i="45"/>
  <c r="K123" i="45"/>
  <c r="J123" i="45"/>
  <c r="I123" i="45"/>
  <c r="B123" i="45"/>
  <c r="U111" i="45"/>
  <c r="W111" i="45" s="1"/>
  <c r="G111" i="45"/>
  <c r="X111" i="45" s="1"/>
  <c r="U110" i="45"/>
  <c r="W110" i="45" s="1"/>
  <c r="G110" i="45"/>
  <c r="AA110" i="45" s="1"/>
  <c r="U109" i="45"/>
  <c r="W109" i="45" s="1"/>
  <c r="G109" i="45"/>
  <c r="X109" i="45" s="1"/>
  <c r="U108" i="45"/>
  <c r="G108" i="45"/>
  <c r="AA108" i="45" s="1"/>
  <c r="T105" i="45"/>
  <c r="S105" i="45"/>
  <c r="R105" i="45"/>
  <c r="Q105" i="45"/>
  <c r="P105" i="45"/>
  <c r="O105" i="45"/>
  <c r="N105" i="45"/>
  <c r="M105" i="45"/>
  <c r="L105" i="45"/>
  <c r="K105" i="45"/>
  <c r="B105" i="45"/>
  <c r="U99" i="45"/>
  <c r="W99" i="45" s="1"/>
  <c r="G99" i="45"/>
  <c r="U98" i="45"/>
  <c r="W98" i="45" s="1"/>
  <c r="G98" i="45"/>
  <c r="X98" i="45" s="1"/>
  <c r="U97" i="45"/>
  <c r="W97" i="45" s="1"/>
  <c r="G97" i="45"/>
  <c r="AA97" i="45" s="1"/>
  <c r="U96" i="45"/>
  <c r="W96" i="45" s="1"/>
  <c r="G96" i="45"/>
  <c r="X96" i="45" s="1"/>
  <c r="U95" i="45"/>
  <c r="W95" i="45" s="1"/>
  <c r="G95" i="45"/>
  <c r="Z95" i="45" s="1"/>
  <c r="U94" i="45"/>
  <c r="W94" i="45" s="1"/>
  <c r="G94" i="45"/>
  <c r="X94" i="45" s="1"/>
  <c r="U93" i="45"/>
  <c r="W93" i="45" s="1"/>
  <c r="G93" i="45"/>
  <c r="AA93" i="45" s="1"/>
  <c r="U92" i="45"/>
  <c r="W92" i="45" s="1"/>
  <c r="G92" i="45"/>
  <c r="Z92" i="45" s="1"/>
  <c r="U91" i="45"/>
  <c r="W91" i="45" s="1"/>
  <c r="G91" i="45"/>
  <c r="G90" i="45"/>
  <c r="T43" i="45"/>
  <c r="T87" i="45" s="1"/>
  <c r="S43" i="45"/>
  <c r="S87" i="45" s="1"/>
  <c r="R43" i="45"/>
  <c r="R87" i="45" s="1"/>
  <c r="Q43" i="45"/>
  <c r="Q87" i="45" s="1"/>
  <c r="P43" i="45"/>
  <c r="P87" i="45" s="1"/>
  <c r="O43" i="45"/>
  <c r="O87" i="45" s="1"/>
  <c r="N43" i="45"/>
  <c r="N87" i="45" s="1"/>
  <c r="M43" i="45"/>
  <c r="M87" i="45" s="1"/>
  <c r="L43" i="45"/>
  <c r="L87" i="45" s="1"/>
  <c r="K43" i="45"/>
  <c r="K87" i="45" s="1"/>
  <c r="J43" i="45"/>
  <c r="J87" i="45" s="1"/>
  <c r="I43" i="45"/>
  <c r="I87" i="45" s="1"/>
  <c r="B43" i="45"/>
  <c r="U17" i="45"/>
  <c r="G17" i="45"/>
  <c r="U16" i="45"/>
  <c r="G16" i="45"/>
  <c r="AA16" i="45" s="1"/>
  <c r="U15" i="45"/>
  <c r="G15" i="45"/>
  <c r="AA15" i="45" s="1"/>
  <c r="U14" i="45"/>
  <c r="AA14" i="45"/>
  <c r="U13" i="45"/>
  <c r="G13" i="45"/>
  <c r="AA13" i="45" s="1"/>
  <c r="U12" i="45"/>
  <c r="G12" i="45"/>
  <c r="AA12" i="45" s="1"/>
  <c r="U11" i="45"/>
  <c r="W11" i="45" s="1"/>
  <c r="G11" i="45"/>
  <c r="AA11" i="45" s="1"/>
  <c r="AA10" i="45"/>
  <c r="X17" i="45" l="1"/>
  <c r="Z17" i="45"/>
  <c r="AA17" i="45"/>
  <c r="K124" i="45"/>
  <c r="E22" i="2" s="1"/>
  <c r="E22" i="48" s="1"/>
  <c r="Q124" i="45"/>
  <c r="E28" i="2" s="1"/>
  <c r="E28" i="48" s="1"/>
  <c r="S124" i="45"/>
  <c r="E31" i="2" s="1"/>
  <c r="E31" i="48" s="1"/>
  <c r="T124" i="45"/>
  <c r="E32" i="2" s="1"/>
  <c r="E32" i="48" s="1"/>
  <c r="M124" i="45"/>
  <c r="E24" i="2" s="1"/>
  <c r="E24" i="48" s="1"/>
  <c r="L124" i="45"/>
  <c r="E23" i="2" s="1"/>
  <c r="E23" i="48" s="1"/>
  <c r="J124" i="45"/>
  <c r="E21" i="2" s="1"/>
  <c r="E21" i="48" s="1"/>
  <c r="I124" i="45"/>
  <c r="E20" i="2" s="1"/>
  <c r="E20" i="48" s="1"/>
  <c r="U105" i="45"/>
  <c r="W12" i="48" s="1"/>
  <c r="O124" i="45"/>
  <c r="N124" i="45"/>
  <c r="E25" i="2" s="1"/>
  <c r="E25" i="48" s="1"/>
  <c r="P124" i="45"/>
  <c r="E27" i="2" s="1"/>
  <c r="E27" i="48" s="1"/>
  <c r="R124" i="45"/>
  <c r="E30" i="2" s="1"/>
  <c r="E30" i="48" s="1"/>
  <c r="X90" i="45"/>
  <c r="G105" i="45"/>
  <c r="U43" i="45"/>
  <c r="X14" i="45"/>
  <c r="AA109" i="45"/>
  <c r="X12" i="45"/>
  <c r="X10" i="45"/>
  <c r="Y94" i="45"/>
  <c r="Z94" i="45"/>
  <c r="Z97" i="45"/>
  <c r="AA94" i="45"/>
  <c r="U123" i="45"/>
  <c r="V43" i="45"/>
  <c r="V87" i="45" s="1"/>
  <c r="V124" i="45" s="1"/>
  <c r="W15" i="45"/>
  <c r="Y15" i="45" s="1"/>
  <c r="W13" i="45"/>
  <c r="Y13" i="45" s="1"/>
  <c r="AA95" i="45"/>
  <c r="X108" i="45"/>
  <c r="W17" i="45"/>
  <c r="Y17" i="45" s="1"/>
  <c r="Y11" i="45"/>
  <c r="AA111" i="45"/>
  <c r="X16" i="45"/>
  <c r="Z109" i="45"/>
  <c r="W108" i="45"/>
  <c r="Y108" i="45" s="1"/>
  <c r="AA90" i="45"/>
  <c r="Z96" i="45"/>
  <c r="Z108" i="45"/>
  <c r="Z110" i="45"/>
  <c r="W12" i="45"/>
  <c r="Y12" i="45" s="1"/>
  <c r="X95" i="45"/>
  <c r="AA96" i="45"/>
  <c r="AA98" i="45"/>
  <c r="W16" i="45"/>
  <c r="Y16" i="45" s="1"/>
  <c r="X93" i="45"/>
  <c r="X11" i="45"/>
  <c r="X13" i="45"/>
  <c r="X15" i="45"/>
  <c r="Y95" i="45"/>
  <c r="Y97" i="45"/>
  <c r="W14" i="45"/>
  <c r="Y14" i="45" s="1"/>
  <c r="Y93" i="45"/>
  <c r="Y96" i="45"/>
  <c r="Y110" i="45"/>
  <c r="Y91" i="45"/>
  <c r="Y99" i="45"/>
  <c r="Y109" i="45"/>
  <c r="Z91" i="45"/>
  <c r="AA92" i="45"/>
  <c r="X97" i="45"/>
  <c r="Y98" i="45"/>
  <c r="Z99" i="45"/>
  <c r="X110" i="45"/>
  <c r="Y111" i="45"/>
  <c r="Y10" i="45"/>
  <c r="G43" i="45"/>
  <c r="G87" i="45" s="1"/>
  <c r="Z90" i="45"/>
  <c r="AA91" i="45"/>
  <c r="Z98" i="45"/>
  <c r="AA99" i="45"/>
  <c r="Z111" i="45"/>
  <c r="G123" i="45"/>
  <c r="X92" i="45"/>
  <c r="Z10" i="45"/>
  <c r="Z11" i="45"/>
  <c r="Z12" i="45"/>
  <c r="Z13" i="45"/>
  <c r="Z14" i="45"/>
  <c r="Z15" i="45"/>
  <c r="Z16" i="45"/>
  <c r="W90" i="45"/>
  <c r="W105" i="45" s="1"/>
  <c r="X91" i="45"/>
  <c r="Y92" i="45"/>
  <c r="Z93" i="45"/>
  <c r="X99" i="45"/>
  <c r="E15" i="2" l="1"/>
  <c r="E15" i="48"/>
  <c r="W13" i="2"/>
  <c r="E26" i="2"/>
  <c r="E29" i="46"/>
  <c r="E33" i="46" s="1"/>
  <c r="E35" i="46" s="1"/>
  <c r="E37" i="46" s="1"/>
  <c r="U87" i="45"/>
  <c r="K125" i="45"/>
  <c r="E29" i="2"/>
  <c r="E33" i="2" s="1"/>
  <c r="E35" i="2" s="1"/>
  <c r="N125" i="45"/>
  <c r="Q125" i="45"/>
  <c r="G124" i="45"/>
  <c r="W123" i="45"/>
  <c r="V126" i="45"/>
  <c r="W43" i="45"/>
  <c r="Y105" i="45"/>
  <c r="Y90" i="45"/>
  <c r="E13" i="48" l="1"/>
  <c r="AS209" i="41" s="1"/>
  <c r="AS210" i="41" s="1"/>
  <c r="E26" i="48"/>
  <c r="E29" i="48" s="1"/>
  <c r="E33" i="48" s="1"/>
  <c r="E35" i="48" s="1"/>
  <c r="E37" i="48" s="1"/>
  <c r="U124" i="45"/>
  <c r="U126" i="45" s="1"/>
  <c r="E13" i="2"/>
  <c r="Y43" i="45"/>
  <c r="P3" i="45" s="1"/>
  <c r="W87" i="45"/>
  <c r="W124" i="45" s="1"/>
  <c r="C4" i="2"/>
  <c r="W126" i="45" l="1"/>
  <c r="C8" i="2" s="1"/>
  <c r="AB55" i="41" l="1"/>
  <c r="C8" i="48"/>
  <c r="CO211" i="41"/>
  <c r="E47" i="41"/>
  <c r="AF46" i="41"/>
  <c r="E46" i="41"/>
  <c r="E45" i="41"/>
  <c r="BZ42" i="41"/>
  <c r="AF42" i="41"/>
  <c r="E37" i="41"/>
  <c r="AF33" i="41"/>
  <c r="E33" i="41"/>
  <c r="BZ32" i="41"/>
  <c r="AF32" i="41"/>
  <c r="E32" i="41"/>
  <c r="CO6" i="41"/>
  <c r="AV42" i="41" s="1"/>
  <c r="CS5" i="41"/>
  <c r="L13" i="41" s="1"/>
  <c r="CQ5" i="41"/>
  <c r="CO5" i="41"/>
  <c r="BL55" i="41" l="1"/>
  <c r="G8" i="48"/>
  <c r="AV32" i="41"/>
  <c r="AV45" i="41"/>
  <c r="L8" i="41"/>
  <c r="G37" i="2" l="1"/>
  <c r="O37" i="2"/>
  <c r="W46" i="33" l="1"/>
  <c r="G40" i="33" l="1"/>
  <c r="J40" i="33" s="1"/>
  <c r="J44" i="33" s="1"/>
  <c r="G39" i="33"/>
  <c r="AA39" i="33" s="1"/>
  <c r="U38" i="33"/>
  <c r="W38" i="33" s="1"/>
  <c r="G38" i="33"/>
  <c r="X38" i="33" s="1"/>
  <c r="U37" i="33"/>
  <c r="W37" i="33" s="1"/>
  <c r="G37" i="33"/>
  <c r="Y36" i="33"/>
  <c r="U36" i="33"/>
  <c r="AA29" i="33"/>
  <c r="AA28" i="33"/>
  <c r="AA26" i="33"/>
  <c r="Z26" i="33"/>
  <c r="X26" i="33"/>
  <c r="U26" i="33"/>
  <c r="W26" i="33" s="1"/>
  <c r="Y26" i="33" s="1"/>
  <c r="AA25" i="33"/>
  <c r="Z25" i="33"/>
  <c r="X25" i="33"/>
  <c r="U25" i="33"/>
  <c r="W25" i="33" s="1"/>
  <c r="Y25" i="33" s="1"/>
  <c r="K34" i="33"/>
  <c r="J23" i="33"/>
  <c r="U23" i="33" s="1"/>
  <c r="W23" i="33" s="1"/>
  <c r="Y23" i="33" s="1"/>
  <c r="J22" i="33"/>
  <c r="U21" i="33"/>
  <c r="G21" i="33"/>
  <c r="Y17" i="33"/>
  <c r="Y16" i="33"/>
  <c r="Y18" i="33"/>
  <c r="U15" i="33"/>
  <c r="W15" i="33" s="1"/>
  <c r="Z15" i="33"/>
  <c r="U12" i="33"/>
  <c r="W12" i="33" s="1"/>
  <c r="U11" i="33"/>
  <c r="W11" i="33" s="1"/>
  <c r="X11" i="33"/>
  <c r="U10" i="33"/>
  <c r="W10" i="33" s="1"/>
  <c r="Z10" i="33"/>
  <c r="U9" i="33"/>
  <c r="G9" i="33"/>
  <c r="K35" i="33" l="1"/>
  <c r="K45" i="33" s="1"/>
  <c r="Z37" i="33"/>
  <c r="G44" i="33"/>
  <c r="AA21" i="33"/>
  <c r="G34" i="33"/>
  <c r="J34" i="33"/>
  <c r="W9" i="33"/>
  <c r="Y9" i="33" s="1"/>
  <c r="AA9" i="33"/>
  <c r="G19" i="33"/>
  <c r="X9" i="33"/>
  <c r="Z9" i="33"/>
  <c r="X40" i="33"/>
  <c r="AA10" i="33"/>
  <c r="Z22" i="33"/>
  <c r="X23" i="33"/>
  <c r="Y12" i="33"/>
  <c r="Z38" i="33"/>
  <c r="Z40" i="33"/>
  <c r="AA40" i="33"/>
  <c r="X24" i="33"/>
  <c r="I39" i="33"/>
  <c r="X37" i="33"/>
  <c r="Y37" i="33"/>
  <c r="AA15" i="33"/>
  <c r="Z23" i="33"/>
  <c r="AA37" i="33"/>
  <c r="X39" i="33"/>
  <c r="Y11" i="33"/>
  <c r="X21" i="33"/>
  <c r="Z39" i="33"/>
  <c r="X10" i="33"/>
  <c r="Z21" i="33"/>
  <c r="Y10" i="33"/>
  <c r="Z24" i="33"/>
  <c r="Z12" i="33"/>
  <c r="X22" i="33"/>
  <c r="Y38" i="33"/>
  <c r="U24" i="33"/>
  <c r="W24" i="33" s="1"/>
  <c r="Y24" i="33" s="1"/>
  <c r="U22" i="33"/>
  <c r="W22" i="33" s="1"/>
  <c r="Y22" i="33" s="1"/>
  <c r="Z11" i="33"/>
  <c r="AA12" i="33"/>
  <c r="W21" i="33"/>
  <c r="AA11" i="33"/>
  <c r="V29" i="33"/>
  <c r="W29" i="33" s="1"/>
  <c r="AA38" i="33"/>
  <c r="W36" i="33"/>
  <c r="X28" i="33"/>
  <c r="X29" i="33"/>
  <c r="X15" i="33"/>
  <c r="AA22" i="33"/>
  <c r="AA23" i="33"/>
  <c r="AA24" i="33"/>
  <c r="Y28" i="33"/>
  <c r="U40" i="33"/>
  <c r="W40" i="33" s="1"/>
  <c r="Y40" i="33" s="1"/>
  <c r="X12" i="33"/>
  <c r="Y15" i="33"/>
  <c r="Z28" i="33"/>
  <c r="Z29" i="33"/>
  <c r="J45" i="33" l="1"/>
  <c r="J35" i="33"/>
  <c r="G35" i="33"/>
  <c r="G45" i="33" s="1"/>
  <c r="U39" i="33"/>
  <c r="W39" i="33" s="1"/>
  <c r="Y39" i="33" s="1"/>
  <c r="I44" i="33"/>
  <c r="I45" i="33" s="1"/>
  <c r="Y21" i="33"/>
  <c r="Y29" i="33"/>
  <c r="U17" i="33"/>
  <c r="K46" i="33" l="1"/>
  <c r="V17" i="33"/>
  <c r="W17" i="33" s="1"/>
  <c r="U16" i="33"/>
  <c r="U18" i="33"/>
  <c r="U19" i="33" l="1"/>
  <c r="U42" i="33"/>
  <c r="V18" i="33"/>
  <c r="W18" i="33" s="1"/>
  <c r="V16" i="33"/>
  <c r="W16" i="33" l="1"/>
  <c r="W19" i="33" s="1"/>
  <c r="V19" i="33"/>
  <c r="U41" i="33"/>
  <c r="U43" i="33"/>
  <c r="V42" i="33"/>
  <c r="W42" i="33" s="1"/>
  <c r="Y42" i="33" s="1"/>
  <c r="V41" i="33" l="1"/>
  <c r="W41" i="33" s="1"/>
  <c r="Y41" i="33" s="1"/>
  <c r="U44" i="33"/>
  <c r="U34" i="33"/>
  <c r="Y19" i="33"/>
  <c r="V33" i="33"/>
  <c r="V31" i="33"/>
  <c r="W31" i="33" s="1"/>
  <c r="V32" i="33"/>
  <c r="V30" i="33"/>
  <c r="W30" i="33" s="1"/>
  <c r="V43" i="33"/>
  <c r="W43" i="33" s="1"/>
  <c r="W44" i="33" s="1"/>
  <c r="B18" i="2"/>
  <c r="W32" i="33" l="1"/>
  <c r="Y32" i="33" s="1"/>
  <c r="W33" i="33"/>
  <c r="Y33" i="33" s="1"/>
  <c r="U35" i="33"/>
  <c r="U45" i="33" s="1"/>
  <c r="V44" i="33"/>
  <c r="V34" i="33"/>
  <c r="V35" i="33" s="1"/>
  <c r="V45" i="33" s="1"/>
  <c r="Q46" i="33"/>
  <c r="N46" i="33"/>
  <c r="Y31" i="33"/>
  <c r="Y43" i="33"/>
  <c r="Y30" i="33" l="1"/>
  <c r="W34" i="33"/>
  <c r="W35" i="33" s="1"/>
  <c r="W45" i="33" s="1"/>
  <c r="U47" i="33"/>
  <c r="C17" i="2" l="1"/>
  <c r="G35" i="2"/>
  <c r="V47" i="33"/>
  <c r="Y34" i="33"/>
  <c r="W47" i="33" l="1"/>
  <c r="E37" i="2" l="1"/>
  <c r="AS211" i="41" l="1"/>
  <c r="AJ197" i="41" l="1"/>
  <c r="AJ195" i="41" l="1"/>
  <c r="AJ194" i="41" s="1"/>
  <c r="G8" i="2"/>
  <c r="AS221" i="41"/>
  <c r="AS222" i="41" s="1"/>
  <c r="AS212" i="41" l="1"/>
  <c r="AS213" i="41" s="1"/>
  <c r="AS223" i="41"/>
  <c r="CE225" i="41" l="1"/>
  <c r="AS224" i="41"/>
  <c r="W13" i="48" l="1"/>
  <c r="W14" i="46"/>
  <c r="W14" i="2"/>
  <c r="W15" i="2" s="1"/>
  <c r="E14" i="2" l="1"/>
  <c r="W13" i="46"/>
  <c r="W15" i="46" s="1"/>
  <c r="E14" i="46" s="1"/>
  <c r="E16" i="2" l="1"/>
  <c r="C10" i="2" s="1"/>
  <c r="E10" i="2" s="1"/>
  <c r="G10" i="2" s="1"/>
  <c r="W16" i="46"/>
  <c r="E14" i="48"/>
  <c r="E16" i="48" s="1"/>
  <c r="K8" i="48" s="1"/>
  <c r="AB57" i="41" l="1"/>
  <c r="W8" i="46"/>
  <c r="W9" i="46" s="1"/>
  <c r="K10" i="46" s="1"/>
  <c r="AB56" i="41"/>
  <c r="C10" i="48"/>
  <c r="E10" i="48" s="1"/>
  <c r="G10" i="48" s="1"/>
  <c r="BL57" i="41" s="1"/>
  <c r="BL56" i="41"/>
  <c r="BH59" i="41" s="1"/>
  <c r="E16" i="46"/>
  <c r="K8" i="46" s="1"/>
  <c r="C10" i="46" s="1"/>
  <c r="E10" i="46" s="1"/>
  <c r="G10" i="46" s="1"/>
  <c r="AT57" i="41" l="1"/>
  <c r="AT56" i="41"/>
</calcChain>
</file>

<file path=xl/sharedStrings.xml><?xml version="1.0" encoding="utf-8"?>
<sst xmlns="http://schemas.openxmlformats.org/spreadsheetml/2006/main" count="1066" uniqueCount="551">
  <si>
    <t>別紙１</t>
    <rPh sb="0" eb="2">
      <t>ベッシ</t>
    </rPh>
    <phoneticPr fontId="10"/>
  </si>
  <si>
    <t>所在地</t>
    <rPh sb="0" eb="3">
      <t>ショザイチ</t>
    </rPh>
    <phoneticPr fontId="10"/>
  </si>
  <si>
    <t>円</t>
    <rPh sb="0" eb="1">
      <t>エン</t>
    </rPh>
    <phoneticPr fontId="10"/>
  </si>
  <si>
    <t>【設備の保守計画】</t>
    <phoneticPr fontId="10"/>
  </si>
  <si>
    <t>kWh</t>
    <phoneticPr fontId="10"/>
  </si>
  <si>
    <t>%</t>
    <phoneticPr fontId="10"/>
  </si>
  <si>
    <t>備考</t>
    <rPh sb="0" eb="2">
      <t>ビコウ</t>
    </rPh>
    <phoneticPr fontId="10"/>
  </si>
  <si>
    <t>【他の補助金との関係】</t>
    <phoneticPr fontId="10"/>
  </si>
  <si>
    <t>【許認可、権利関係等事業実施の前提となる事項及び実施上問題となる事項】</t>
    <phoneticPr fontId="10"/>
  </si>
  <si>
    <t>該当なし</t>
    <rPh sb="0" eb="2">
      <t>ガイトウ</t>
    </rPh>
    <phoneticPr fontId="10"/>
  </si>
  <si>
    <t>該当あり（以下のとおり）</t>
    <rPh sb="0" eb="2">
      <t>ガイトウ</t>
    </rPh>
    <rPh sb="5" eb="7">
      <t>イカ</t>
    </rPh>
    <phoneticPr fontId="10"/>
  </si>
  <si>
    <t>太陽光パネル出力合計（kW）</t>
    <rPh sb="0" eb="3">
      <t>タイヨウコウ</t>
    </rPh>
    <rPh sb="6" eb="8">
      <t>シュツリョク</t>
    </rPh>
    <phoneticPr fontId="11"/>
  </si>
  <si>
    <t>kW</t>
    <phoneticPr fontId="10"/>
  </si>
  <si>
    <t>パワコン出力合計（kW）</t>
    <rPh sb="4" eb="6">
      <t>シュツリョク</t>
    </rPh>
    <phoneticPr fontId="11"/>
  </si>
  <si>
    <t>別紙２</t>
    <rPh sb="0" eb="2">
      <t>ベッシ</t>
    </rPh>
    <phoneticPr fontId="21"/>
  </si>
  <si>
    <t>所要経費</t>
    <rPh sb="0" eb="2">
      <t>ショヨウ</t>
    </rPh>
    <rPh sb="2" eb="4">
      <t>ケイヒ</t>
    </rPh>
    <phoneticPr fontId="21"/>
  </si>
  <si>
    <r>
      <t xml:space="preserve">(3) 差引額
</t>
    </r>
    <r>
      <rPr>
        <sz val="10"/>
        <rFont val="ＭＳ 明朝"/>
        <family val="1"/>
        <charset val="128"/>
      </rPr>
      <t>　※(1)-(2)</t>
    </r>
    <rPh sb="4" eb="6">
      <t>サシヒキ</t>
    </rPh>
    <rPh sb="6" eb="7">
      <t>ガク</t>
    </rPh>
    <phoneticPr fontId="21"/>
  </si>
  <si>
    <r>
      <rPr>
        <sz val="12"/>
        <rFont val="ＭＳ 明朝"/>
        <family val="1"/>
        <charset val="128"/>
      </rPr>
      <t>円</t>
    </r>
    <rPh sb="0" eb="1">
      <t>エン</t>
    </rPh>
    <phoneticPr fontId="24"/>
  </si>
  <si>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21"/>
  </si>
  <si>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21"/>
  </si>
  <si>
    <t>区分・費目</t>
    <rPh sb="0" eb="2">
      <t>クブン</t>
    </rPh>
    <rPh sb="3" eb="5">
      <t>ヒモク</t>
    </rPh>
    <phoneticPr fontId="21"/>
  </si>
  <si>
    <t>細分</t>
    <rPh sb="0" eb="2">
      <t>サイブン</t>
    </rPh>
    <phoneticPr fontId="24"/>
  </si>
  <si>
    <t>積算内訳</t>
    <rPh sb="0" eb="2">
      <t>セキサン</t>
    </rPh>
    <rPh sb="2" eb="4">
      <t>ウチワケ</t>
    </rPh>
    <phoneticPr fontId="21"/>
  </si>
  <si>
    <t>工事費・本工事費</t>
  </si>
  <si>
    <t>材料費</t>
    <rPh sb="0" eb="3">
      <t>ザイリョウヒ</t>
    </rPh>
    <phoneticPr fontId="10"/>
  </si>
  <si>
    <t>同</t>
  </si>
  <si>
    <t>労務費</t>
    <rPh sb="0" eb="3">
      <t>ロウムヒ</t>
    </rPh>
    <phoneticPr fontId="10"/>
  </si>
  <si>
    <t>直接経費</t>
    <rPh sb="0" eb="2">
      <t>チョクセツ</t>
    </rPh>
    <rPh sb="2" eb="4">
      <t>ケイヒ</t>
    </rPh>
    <phoneticPr fontId="10"/>
  </si>
  <si>
    <t>共通仮設費</t>
    <rPh sb="0" eb="2">
      <t>キョウツウ</t>
    </rPh>
    <rPh sb="2" eb="4">
      <t>カセツ</t>
    </rPh>
    <rPh sb="4" eb="5">
      <t>ヒ</t>
    </rPh>
    <phoneticPr fontId="10"/>
  </si>
  <si>
    <t>現場管理費</t>
    <rPh sb="0" eb="2">
      <t>ゲンバ</t>
    </rPh>
    <rPh sb="2" eb="5">
      <t>カンリヒ</t>
    </rPh>
    <phoneticPr fontId="10"/>
  </si>
  <si>
    <t>一般管理費</t>
    <rPh sb="0" eb="2">
      <t>イッパン</t>
    </rPh>
    <rPh sb="2" eb="5">
      <t>カンリヒ</t>
    </rPh>
    <phoneticPr fontId="10"/>
  </si>
  <si>
    <t>工事費・付帯工事費</t>
  </si>
  <si>
    <t>―</t>
    <phoneticPr fontId="10"/>
  </si>
  <si>
    <t>工事費・機械器具費</t>
  </si>
  <si>
    <t>工事費・測量及試験費</t>
    <phoneticPr fontId="24"/>
  </si>
  <si>
    <t>設備費</t>
  </si>
  <si>
    <t>業務費</t>
  </si>
  <si>
    <t>事務費</t>
  </si>
  <si>
    <t>小計</t>
    <rPh sb="0" eb="2">
      <t>ショウケイ</t>
    </rPh>
    <phoneticPr fontId="24"/>
  </si>
  <si>
    <t>消費税</t>
    <rPh sb="0" eb="3">
      <t>ショウヒゼイ</t>
    </rPh>
    <phoneticPr fontId="24"/>
  </si>
  <si>
    <t>合計</t>
    <rPh sb="0" eb="2">
      <t>ゴウケイ</t>
    </rPh>
    <phoneticPr fontId="21"/>
  </si>
  <si>
    <t>（注）記入した金額の根拠資料を添付すること</t>
    <phoneticPr fontId="24"/>
  </si>
  <si>
    <t>内訳</t>
    <rPh sb="0" eb="2">
      <t>ウチワケ</t>
    </rPh>
    <phoneticPr fontId="11"/>
  </si>
  <si>
    <t>補助対象経費</t>
    <rPh sb="0" eb="4">
      <t>ホジョタイショウ</t>
    </rPh>
    <rPh sb="4" eb="6">
      <t>ケイヒ</t>
    </rPh>
    <phoneticPr fontId="11"/>
  </si>
  <si>
    <t>補助対象
外経費
(E)</t>
    <rPh sb="0" eb="2">
      <t>ホジョ</t>
    </rPh>
    <rPh sb="2" eb="4">
      <t>タイショウ</t>
    </rPh>
    <rPh sb="5" eb="6">
      <t>ガイ</t>
    </rPh>
    <rPh sb="6" eb="8">
      <t>ケイヒ</t>
    </rPh>
    <phoneticPr fontId="11"/>
  </si>
  <si>
    <t>合計
(F)=
(D)+(E)</t>
    <rPh sb="0" eb="2">
      <t>ゴウケイ</t>
    </rPh>
    <phoneticPr fontId="11"/>
  </si>
  <si>
    <t>(A)×(B)
=(C)
であるか</t>
    <phoneticPr fontId="10"/>
  </si>
  <si>
    <t>(C)=(F)
であるか</t>
    <phoneticPr fontId="10"/>
  </si>
  <si>
    <t>数量の小数点の有無チェック
(A)</t>
    <rPh sb="0" eb="2">
      <t>スウリョウ</t>
    </rPh>
    <rPh sb="3" eb="6">
      <t>ショウスウテン</t>
    </rPh>
    <rPh sb="7" eb="9">
      <t>ウム</t>
    </rPh>
    <phoneticPr fontId="10"/>
  </si>
  <si>
    <t>単価の小数点の有無チェック
(B)</t>
    <rPh sb="0" eb="2">
      <t>タンカ</t>
    </rPh>
    <rPh sb="3" eb="6">
      <t>ショウスウテン</t>
    </rPh>
    <rPh sb="7" eb="9">
      <t>ウム</t>
    </rPh>
    <phoneticPr fontId="10"/>
  </si>
  <si>
    <t>No.</t>
    <phoneticPr fontId="11"/>
  </si>
  <si>
    <t>項目</t>
    <rPh sb="0" eb="2">
      <t>コウモク</t>
    </rPh>
    <phoneticPr fontId="11"/>
  </si>
  <si>
    <t>内容</t>
    <rPh sb="0" eb="2">
      <t>ナイヨウ</t>
    </rPh>
    <phoneticPr fontId="11"/>
  </si>
  <si>
    <t>業務費</t>
    <rPh sb="0" eb="2">
      <t>ギョウム</t>
    </rPh>
    <rPh sb="2" eb="3">
      <t>ヒ</t>
    </rPh>
    <phoneticPr fontId="11"/>
  </si>
  <si>
    <t>補助対象
経費合計
(D)</t>
    <rPh sb="0" eb="2">
      <t>ホジョ</t>
    </rPh>
    <rPh sb="2" eb="4">
      <t>タイショウ</t>
    </rPh>
    <rPh sb="5" eb="7">
      <t>ケイヒ</t>
    </rPh>
    <rPh sb="7" eb="9">
      <t>ゴウケイ</t>
    </rPh>
    <phoneticPr fontId="11"/>
  </si>
  <si>
    <t>規格</t>
    <rPh sb="0" eb="2">
      <t>キカク</t>
    </rPh>
    <phoneticPr fontId="11"/>
  </si>
  <si>
    <t>数量
(A)</t>
    <rPh sb="0" eb="2">
      <t>スウリョウ</t>
    </rPh>
    <phoneticPr fontId="11"/>
  </si>
  <si>
    <t>単価 [円]
(B)</t>
    <rPh sb="0" eb="2">
      <t>タンカ</t>
    </rPh>
    <phoneticPr fontId="11"/>
  </si>
  <si>
    <t>金額 [円]
(C)=
(A)×(B)</t>
    <rPh sb="0" eb="2">
      <t>キンガク</t>
    </rPh>
    <rPh sb="4" eb="5">
      <t>エン</t>
    </rPh>
    <phoneticPr fontId="11"/>
  </si>
  <si>
    <t>測量及
試験費</t>
    <phoneticPr fontId="11"/>
  </si>
  <si>
    <t>現場
管理費</t>
    <phoneticPr fontId="11"/>
  </si>
  <si>
    <t>ー</t>
    <phoneticPr fontId="10"/>
  </si>
  <si>
    <t>共通仮設費</t>
    <rPh sb="0" eb="2">
      <t>キョウツウ</t>
    </rPh>
    <rPh sb="2" eb="4">
      <t>カセツ</t>
    </rPh>
    <rPh sb="4" eb="5">
      <t>ヒ</t>
    </rPh>
    <phoneticPr fontId="11"/>
  </si>
  <si>
    <t>現場管理費</t>
    <rPh sb="0" eb="2">
      <t>ゲンバ</t>
    </rPh>
    <rPh sb="2" eb="5">
      <t>カンリヒ</t>
    </rPh>
    <phoneticPr fontId="11"/>
  </si>
  <si>
    <t>一般管理費</t>
    <rPh sb="0" eb="2">
      <t>イッパン</t>
    </rPh>
    <rPh sb="2" eb="5">
      <t>カンリヒ</t>
    </rPh>
    <phoneticPr fontId="11"/>
  </si>
  <si>
    <t>設計費</t>
    <rPh sb="0" eb="3">
      <t>セッケイヒ</t>
    </rPh>
    <phoneticPr fontId="10"/>
  </si>
  <si>
    <t>合計</t>
    <phoneticPr fontId="10"/>
  </si>
  <si>
    <t>【蓄電池】</t>
    <rPh sb="1" eb="4">
      <t>チクデンチ</t>
    </rPh>
    <phoneticPr fontId="10"/>
  </si>
  <si>
    <t>本工事費計</t>
    <rPh sb="0" eb="1">
      <t>ホン</t>
    </rPh>
    <rPh sb="1" eb="4">
      <t>コウジヒ</t>
    </rPh>
    <rPh sb="4" eb="5">
      <t>ケイ</t>
    </rPh>
    <phoneticPr fontId="11"/>
  </si>
  <si>
    <t>工事費計</t>
    <rPh sb="0" eb="3">
      <t>コウジヒ</t>
    </rPh>
    <rPh sb="3" eb="4">
      <t>ケイ</t>
    </rPh>
    <phoneticPr fontId="11"/>
  </si>
  <si>
    <t>消費税</t>
    <rPh sb="0" eb="3">
      <t>ショウヒゼイ</t>
    </rPh>
    <phoneticPr fontId="10"/>
  </si>
  <si>
    <t>太陽電池モジュール</t>
    <rPh sb="0" eb="2">
      <t>タイヨウ</t>
    </rPh>
    <rPh sb="2" eb="4">
      <t>デンチ</t>
    </rPh>
    <phoneticPr fontId="18"/>
  </si>
  <si>
    <t>6kW</t>
  </si>
  <si>
    <t>蓄電システム本体</t>
    <rPh sb="0" eb="2">
      <t>チクデン</t>
    </rPh>
    <rPh sb="6" eb="8">
      <t>ホンタイ</t>
    </rPh>
    <phoneticPr fontId="18"/>
  </si>
  <si>
    <t>太陽光モジュール運送費</t>
    <rPh sb="8" eb="11">
      <t>ウンソウヒ</t>
    </rPh>
    <phoneticPr fontId="18"/>
  </si>
  <si>
    <t>蓄電システム本体運送費</t>
    <rPh sb="8" eb="11">
      <t>ウンソウヒ</t>
    </rPh>
    <phoneticPr fontId="18"/>
  </si>
  <si>
    <t>接続ケーブル</t>
    <rPh sb="0" eb="2">
      <t>セツゾク</t>
    </rPh>
    <phoneticPr fontId="18"/>
  </si>
  <si>
    <t>3.0m</t>
    <phoneticPr fontId="10"/>
  </si>
  <si>
    <t>太陽電池モジュール設置工事</t>
    <rPh sb="9" eb="11">
      <t>セッチ</t>
    </rPh>
    <rPh sb="11" eb="13">
      <t>コウジ</t>
    </rPh>
    <phoneticPr fontId="11"/>
  </si>
  <si>
    <t>電工（平成31年3月から適用する公共工事設計労務単価・●●県）</t>
    <rPh sb="0" eb="2">
      <t>デンコウ</t>
    </rPh>
    <rPh sb="29" eb="30">
      <t>ケン</t>
    </rPh>
    <phoneticPr fontId="11"/>
  </si>
  <si>
    <t>蓄電システム設置工事</t>
    <rPh sb="0" eb="2">
      <t>チクデン</t>
    </rPh>
    <rPh sb="6" eb="8">
      <t>セッチ</t>
    </rPh>
    <rPh sb="8" eb="10">
      <t>コウジ</t>
    </rPh>
    <phoneticPr fontId="11"/>
  </si>
  <si>
    <t>気象信号変換箱</t>
    <rPh sb="0" eb="2">
      <t>キショウ</t>
    </rPh>
    <rPh sb="2" eb="4">
      <t>シンゴウ</t>
    </rPh>
    <rPh sb="4" eb="6">
      <t>ヘンカン</t>
    </rPh>
    <rPh sb="6" eb="7">
      <t>バコ</t>
    </rPh>
    <phoneticPr fontId="18"/>
  </si>
  <si>
    <t>団体の名称</t>
    <phoneticPr fontId="10"/>
  </si>
  <si>
    <t>【事業実施場所の地図】</t>
    <rPh sb="1" eb="3">
      <t>ジギョウ</t>
    </rPh>
    <rPh sb="3" eb="5">
      <t>ジッシ</t>
    </rPh>
    <rPh sb="5" eb="7">
      <t>バショ</t>
    </rPh>
    <rPh sb="8" eb="10">
      <t>チズ</t>
    </rPh>
    <phoneticPr fontId="10"/>
  </si>
  <si>
    <t>　</t>
    <phoneticPr fontId="10"/>
  </si>
  <si>
    <t>＜コスト要件を満たすことの説明＞</t>
    <phoneticPr fontId="10"/>
  </si>
  <si>
    <t>土砂災害の危険性が高いと想定される地域でない</t>
    <phoneticPr fontId="10"/>
  </si>
  <si>
    <t>浸水被害危険性地域に想定される地域でない</t>
  </si>
  <si>
    <t>m/s</t>
    <phoneticPr fontId="10"/>
  </si>
  <si>
    <t>設置基準費</t>
    <rPh sb="0" eb="5">
      <t>セッチキジュンヒ</t>
    </rPh>
    <phoneticPr fontId="10"/>
  </si>
  <si>
    <t>（税抜）</t>
    <rPh sb="1" eb="3">
      <t>ゼイヌキ</t>
    </rPh>
    <phoneticPr fontId="10"/>
  </si>
  <si>
    <t>耐積雪強度（cm）</t>
    <rPh sb="0" eb="1">
      <t>タイ</t>
    </rPh>
    <rPh sb="1" eb="3">
      <t>セキセツ</t>
    </rPh>
    <rPh sb="3" eb="5">
      <t>キョウド</t>
    </rPh>
    <phoneticPr fontId="10"/>
  </si>
  <si>
    <t>cm</t>
    <phoneticPr fontId="10"/>
  </si>
  <si>
    <t>円/t-CO2</t>
    <rPh sb="0" eb="1">
      <t>エン</t>
    </rPh>
    <phoneticPr fontId="10"/>
  </si>
  <si>
    <t>年</t>
    <rPh sb="0" eb="1">
      <t>ネン</t>
    </rPh>
    <phoneticPr fontId="10"/>
  </si>
  <si>
    <t>円/年</t>
    <rPh sb="0" eb="1">
      <t>エン</t>
    </rPh>
    <rPh sb="2" eb="3">
      <t>ネン</t>
    </rPh>
    <phoneticPr fontId="10"/>
  </si>
  <si>
    <t>t-CO2/年</t>
    <rPh sb="6" eb="7">
      <t>ネン</t>
    </rPh>
    <phoneticPr fontId="10"/>
  </si>
  <si>
    <t>年間の再エネ発電量(A)</t>
    <phoneticPr fontId="10"/>
  </si>
  <si>
    <t>判　　定</t>
    <rPh sb="0" eb="1">
      <t>ハン</t>
    </rPh>
    <rPh sb="3" eb="4">
      <t>サダム</t>
    </rPh>
    <phoneticPr fontId="10"/>
  </si>
  <si>
    <t xml:space="preserve">
</t>
    <phoneticPr fontId="10"/>
  </si>
  <si>
    <t xml:space="preserve">
</t>
    <phoneticPr fontId="10"/>
  </si>
  <si>
    <t>（該当する項目のチェック欄にレ点でチェックを入れること）</t>
    <phoneticPr fontId="10"/>
  </si>
  <si>
    <t>１．導入費用（パワコン最大定格出力別）</t>
    <rPh sb="2" eb="6">
      <t>ドウニュウヒヨウ</t>
    </rPh>
    <rPh sb="11" eb="13">
      <t>サイダイ</t>
    </rPh>
    <rPh sb="13" eb="15">
      <t>テイカク</t>
    </rPh>
    <rPh sb="15" eb="18">
      <t>シュツリョクベツ</t>
    </rPh>
    <phoneticPr fontId="10"/>
  </si>
  <si>
    <t>区分</t>
    <rPh sb="0" eb="2">
      <t>クブン</t>
    </rPh>
    <phoneticPr fontId="10"/>
  </si>
  <si>
    <t>施設の年間電力消費量(D)</t>
    <phoneticPr fontId="10"/>
  </si>
  <si>
    <t>所要額</t>
    <rPh sb="0" eb="3">
      <t>ショヨウガク</t>
    </rPh>
    <phoneticPr fontId="10"/>
  </si>
  <si>
    <t>その他：</t>
    <phoneticPr fontId="10"/>
  </si>
  <si>
    <t>うち施設で消費できる年間発電量(B)</t>
    <rPh sb="2" eb="4">
      <t>シセツ</t>
    </rPh>
    <rPh sb="5" eb="7">
      <t>ショウヒ</t>
    </rPh>
    <rPh sb="10" eb="15">
      <t>ネンカンハツデンリョウ</t>
    </rPh>
    <phoneticPr fontId="10"/>
  </si>
  <si>
    <t>円/kWh</t>
    <rPh sb="0" eb="1">
      <t>エン</t>
    </rPh>
    <phoneticPr fontId="10"/>
  </si>
  <si>
    <t>振込手数料</t>
    <rPh sb="0" eb="5">
      <t>フリコミテスウリョウ</t>
    </rPh>
    <phoneticPr fontId="24"/>
  </si>
  <si>
    <t>相手方負担の場合は、振込手数料を記載してください。</t>
    <rPh sb="0" eb="5">
      <t>アイテカタフタン</t>
    </rPh>
    <rPh sb="6" eb="8">
      <t>バアイ</t>
    </rPh>
    <rPh sb="10" eb="15">
      <t>フリコミテスウリョウ</t>
    </rPh>
    <rPh sb="16" eb="18">
      <t>キサイ</t>
    </rPh>
    <phoneticPr fontId="10"/>
  </si>
  <si>
    <t>差引</t>
    <rPh sb="0" eb="2">
      <t>サシヒキ</t>
    </rPh>
    <phoneticPr fontId="21"/>
  </si>
  <si>
    <t>代表者役職名</t>
    <rPh sb="0" eb="3">
      <t>ダイヒョウシャ</t>
    </rPh>
    <rPh sb="3" eb="6">
      <t>ヤクショクメイ</t>
    </rPh>
    <phoneticPr fontId="10"/>
  </si>
  <si>
    <t>団体名</t>
    <rPh sb="0" eb="3">
      <t>ダンタイメイ</t>
    </rPh>
    <phoneticPr fontId="10"/>
  </si>
  <si>
    <t>事業実施の
団体</t>
    <rPh sb="0" eb="2">
      <t>ジギョウ</t>
    </rPh>
    <rPh sb="2" eb="4">
      <t>ジッシ</t>
    </rPh>
    <rPh sb="6" eb="8">
      <t>ダンタイ</t>
    </rPh>
    <phoneticPr fontId="10"/>
  </si>
  <si>
    <t>１年目</t>
    <rPh sb="1" eb="3">
      <t>ネンメ</t>
    </rPh>
    <phoneticPr fontId="10"/>
  </si>
  <si>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21"/>
  </si>
  <si>
    <t>(1) 総事業費
　</t>
    <rPh sb="4" eb="8">
      <t>ソウジギョウヒ</t>
    </rPh>
    <phoneticPr fontId="21"/>
  </si>
  <si>
    <t>R5年度</t>
    <rPh sb="2" eb="4">
      <t>ネンド</t>
    </rPh>
    <phoneticPr fontId="10"/>
  </si>
  <si>
    <t>２年目</t>
    <rPh sb="1" eb="3">
      <t>ネンメ</t>
    </rPh>
    <phoneticPr fontId="10"/>
  </si>
  <si>
    <t>ｍ</t>
    <phoneticPr fontId="10"/>
  </si>
  <si>
    <t>パワーコンディショナー運送費</t>
    <rPh sb="11" eb="14">
      <t>ウンソウヒ</t>
    </rPh>
    <phoneticPr fontId="10"/>
  </si>
  <si>
    <t>電工費</t>
    <rPh sb="0" eb="2">
      <t>デンコウ</t>
    </rPh>
    <rPh sb="2" eb="3">
      <t>ヒ</t>
    </rPh>
    <phoneticPr fontId="18"/>
  </si>
  <si>
    <t>重機借り上げ代</t>
    <rPh sb="0" eb="3">
      <t>ジュウキカ</t>
    </rPh>
    <rPh sb="4" eb="5">
      <t>ア</t>
    </rPh>
    <rPh sb="6" eb="7">
      <t>ダイ</t>
    </rPh>
    <phoneticPr fontId="10"/>
  </si>
  <si>
    <t>日射量設置工事費</t>
    <rPh sb="0" eb="3">
      <t>ニッシャリョウ</t>
    </rPh>
    <rPh sb="3" eb="5">
      <t>セッチ</t>
    </rPh>
    <rPh sb="5" eb="8">
      <t>コウジヒ</t>
    </rPh>
    <phoneticPr fontId="10"/>
  </si>
  <si>
    <t>計測用ソフトウェア</t>
    <rPh sb="0" eb="3">
      <t>ケイソクヨウ</t>
    </rPh>
    <phoneticPr fontId="18"/>
  </si>
  <si>
    <t>試験調整費</t>
    <rPh sb="0" eb="5">
      <t>シケンチョウセイヒ</t>
    </rPh>
    <phoneticPr fontId="18"/>
  </si>
  <si>
    <t>総計</t>
    <rPh sb="0" eb="1">
      <t>ソウ</t>
    </rPh>
    <phoneticPr fontId="11"/>
  </si>
  <si>
    <t>総計</t>
    <rPh sb="0" eb="2">
      <t>ソウケイ</t>
    </rPh>
    <phoneticPr fontId="11"/>
  </si>
  <si>
    <t/>
  </si>
  <si>
    <t>【蓄電池】の計</t>
    <rPh sb="6" eb="7">
      <t>ケイ</t>
    </rPh>
    <phoneticPr fontId="10"/>
  </si>
  <si>
    <t>見積書２【太陽光発電設備（蓄電池等以外）】</t>
    <rPh sb="16" eb="17">
      <t>トウ</t>
    </rPh>
    <phoneticPr fontId="10"/>
  </si>
  <si>
    <t>見積書１【太陽光発電設備（蓄電池等以外）】</t>
    <rPh sb="16" eb="17">
      <t>トウ</t>
    </rPh>
    <phoneticPr fontId="10"/>
  </si>
  <si>
    <t>補助対象経費 [円]</t>
    <rPh sb="0" eb="4">
      <t>ホジョタイショウ</t>
    </rPh>
    <rPh sb="4" eb="6">
      <t>ケイヒ</t>
    </rPh>
    <phoneticPr fontId="11"/>
  </si>
  <si>
    <t>金額</t>
    <rPh sb="0" eb="2">
      <t>キンガク</t>
    </rPh>
    <phoneticPr fontId="21"/>
  </si>
  <si>
    <t>見積書１【太陽光発電設備（蓄電池等以外）】の計</t>
  </si>
  <si>
    <t>見積書２【太陽光発電設備（蓄電池等以外）】の計</t>
  </si>
  <si>
    <t>円/kW</t>
    <rPh sb="0" eb="1">
      <t>エン</t>
    </rPh>
    <phoneticPr fontId="10"/>
  </si>
  <si>
    <t>【太陽光発電設備（蓄電池等以外）】の計</t>
    <rPh sb="12" eb="13">
      <t>トウ</t>
    </rPh>
    <rPh sb="18" eb="19">
      <t>ケイ</t>
    </rPh>
    <phoneticPr fontId="10"/>
  </si>
  <si>
    <t>　　経費内訳表のとおり</t>
    <rPh sb="2" eb="4">
      <t>ケイヒ</t>
    </rPh>
    <phoneticPr fontId="24"/>
  </si>
  <si>
    <t>（工事費計）</t>
    <rPh sb="1" eb="4">
      <t>コウジヒ</t>
    </rPh>
    <rPh sb="4" eb="5">
      <t>ケイ</t>
    </rPh>
    <phoneticPr fontId="24"/>
  </si>
  <si>
    <r>
      <rPr>
        <sz val="12"/>
        <rFont val="ＭＳ 明朝"/>
        <family val="1"/>
        <charset val="128"/>
      </rPr>
      <t>円</t>
    </r>
    <r>
      <rPr>
        <sz val="12"/>
        <rFont val="Arial"/>
        <family val="2"/>
      </rPr>
      <t>)</t>
    </r>
    <rPh sb="0" eb="1">
      <t>エン</t>
    </rPh>
    <phoneticPr fontId="24"/>
  </si>
  <si>
    <t>(4) 補助対象経費</t>
    <phoneticPr fontId="24"/>
  </si>
  <si>
    <t>工事費</t>
    <rPh sb="0" eb="2">
      <t>コウジ</t>
    </rPh>
    <rPh sb="2" eb="3">
      <t>ヒ</t>
    </rPh>
    <phoneticPr fontId="4"/>
  </si>
  <si>
    <t>設備費</t>
    <rPh sb="0" eb="2">
      <t>セツビ</t>
    </rPh>
    <rPh sb="2" eb="3">
      <t>ヒ</t>
    </rPh>
    <phoneticPr fontId="4"/>
  </si>
  <si>
    <t>事務費</t>
    <rPh sb="0" eb="3">
      <t>ジムヒ</t>
    </rPh>
    <phoneticPr fontId="4"/>
  </si>
  <si>
    <t>※根拠資料（見積書等）No.</t>
    <rPh sb="1" eb="5">
      <t>コンキョシリョウ</t>
    </rPh>
    <rPh sb="6" eb="8">
      <t>ミツモリ</t>
    </rPh>
    <rPh sb="8" eb="9">
      <t>ショ</t>
    </rPh>
    <rPh sb="9" eb="10">
      <t>トウ</t>
    </rPh>
    <phoneticPr fontId="4"/>
  </si>
  <si>
    <t>本工事費</t>
    <rPh sb="0" eb="1">
      <t>ホン</t>
    </rPh>
    <rPh sb="1" eb="4">
      <t>コウジヒ</t>
    </rPh>
    <phoneticPr fontId="4"/>
  </si>
  <si>
    <t>付帯
工事費</t>
    <rPh sb="0" eb="2">
      <t>フタイ</t>
    </rPh>
    <rPh sb="3" eb="5">
      <t>コウジ</t>
    </rPh>
    <rPh sb="5" eb="6">
      <t>ヒ</t>
    </rPh>
    <phoneticPr fontId="4"/>
  </si>
  <si>
    <t>機械
器具費</t>
    <rPh sb="0" eb="2">
      <t>キカイ</t>
    </rPh>
    <rPh sb="3" eb="5">
      <t>キグ</t>
    </rPh>
    <rPh sb="5" eb="6">
      <t>ヒ</t>
    </rPh>
    <phoneticPr fontId="4"/>
  </si>
  <si>
    <t>材料費</t>
    <rPh sb="0" eb="3">
      <t>ザイリョウヒ</t>
    </rPh>
    <phoneticPr fontId="4"/>
  </si>
  <si>
    <t>労務費</t>
    <rPh sb="0" eb="3">
      <t>ロウムヒ</t>
    </rPh>
    <phoneticPr fontId="4"/>
  </si>
  <si>
    <t>直接
経費</t>
    <rPh sb="0" eb="2">
      <t>チョクセツ</t>
    </rPh>
    <rPh sb="3" eb="5">
      <t>ケイヒ</t>
    </rPh>
    <phoneticPr fontId="4"/>
  </si>
  <si>
    <t>共通
仮設費</t>
    <rPh sb="0" eb="2">
      <t>キョウツウ</t>
    </rPh>
    <rPh sb="3" eb="5">
      <t>カセツ</t>
    </rPh>
    <rPh sb="5" eb="6">
      <t>ヒ</t>
    </rPh>
    <phoneticPr fontId="4"/>
  </si>
  <si>
    <t>一般
管理費</t>
    <rPh sb="0" eb="2">
      <t>イッパン</t>
    </rPh>
    <rPh sb="3" eb="6">
      <t>カンリヒ</t>
    </rPh>
    <phoneticPr fontId="4"/>
  </si>
  <si>
    <t>240W</t>
    <phoneticPr fontId="10"/>
  </si>
  <si>
    <t>パワーコンディショナー</t>
    <phoneticPr fontId="10"/>
  </si>
  <si>
    <t>全天日射計</t>
    <rPh sb="0" eb="2">
      <t>ゼンテン</t>
    </rPh>
    <rPh sb="2" eb="4">
      <t>ニッシャ</t>
    </rPh>
    <rPh sb="4" eb="5">
      <t>ケイ</t>
    </rPh>
    <phoneticPr fontId="10"/>
  </si>
  <si>
    <t>同上</t>
    <rPh sb="0" eb="2">
      <t>ドウジョウ</t>
    </rPh>
    <phoneticPr fontId="10"/>
  </si>
  <si>
    <t>　</t>
  </si>
  <si>
    <t>令和〇年度　設計業務委託等技術者単価
技師（Ｂ）</t>
    <phoneticPr fontId="10"/>
  </si>
  <si>
    <t>30kWh</t>
    <phoneticPr fontId="10"/>
  </si>
  <si>
    <t>蓄電システム設置工事部材費</t>
    <rPh sb="0" eb="2">
      <t>チクデン</t>
    </rPh>
    <rPh sb="6" eb="8">
      <t>セッチ</t>
    </rPh>
    <rPh sb="8" eb="10">
      <t>コウジ</t>
    </rPh>
    <rPh sb="10" eb="13">
      <t>ブザイヒ</t>
    </rPh>
    <phoneticPr fontId="11"/>
  </si>
  <si>
    <t>【CO2削減効果】</t>
    <rPh sb="4" eb="6">
      <t>サクゲン</t>
    </rPh>
    <phoneticPr fontId="10"/>
  </si>
  <si>
    <t>【CO2削減コスト・算定根拠】</t>
    <phoneticPr fontId="10"/>
  </si>
  <si>
    <t>「導入しない」で切り分けを回答→赤警告</t>
    <rPh sb="1" eb="3">
      <t>ドウニュウ</t>
    </rPh>
    <rPh sb="8" eb="9">
      <t>キ</t>
    </rPh>
    <rPh sb="10" eb="11">
      <t>ワ</t>
    </rPh>
    <rPh sb="13" eb="15">
      <t>カイトウ</t>
    </rPh>
    <rPh sb="16" eb="17">
      <t>アカ</t>
    </rPh>
    <rPh sb="17" eb="19">
      <t>ケイコク</t>
    </rPh>
    <phoneticPr fontId="10"/>
  </si>
  <si>
    <t>「導入する」で切り分けが空白なら赤警告</t>
    <rPh sb="1" eb="3">
      <t>ドウニュウ</t>
    </rPh>
    <rPh sb="7" eb="8">
      <t>キ</t>
    </rPh>
    <rPh sb="9" eb="10">
      <t>ワ</t>
    </rPh>
    <rPh sb="12" eb="14">
      <t>クウハク</t>
    </rPh>
    <rPh sb="16" eb="17">
      <t>アカ</t>
    </rPh>
    <rPh sb="17" eb="19">
      <t>ケイコク</t>
    </rPh>
    <phoneticPr fontId="10"/>
  </si>
  <si>
    <t>CK～CZを非表示（ファイルプロテクト実施解除ファイルで自動実行）</t>
    <rPh sb="6" eb="9">
      <t>ヒヒョウジ</t>
    </rPh>
    <rPh sb="19" eb="21">
      <t>ジッシ</t>
    </rPh>
    <rPh sb="21" eb="23">
      <t>カイジョ</t>
    </rPh>
    <rPh sb="28" eb="30">
      <t>ジドウ</t>
    </rPh>
    <rPh sb="30" eb="32">
      <t>ジッコウ</t>
    </rPh>
    <phoneticPr fontId="10"/>
  </si>
  <si>
    <t>10kW未満</t>
    <phoneticPr fontId="10"/>
  </si>
  <si>
    <t>10-50kW</t>
    <phoneticPr fontId="10"/>
  </si>
  <si>
    <t>50kW以上</t>
    <phoneticPr fontId="10"/>
  </si>
  <si>
    <t>価格要件</t>
    <rPh sb="0" eb="4">
      <t>カカクヨウケン</t>
    </rPh>
    <phoneticPr fontId="10"/>
  </si>
  <si>
    <t>家庭用</t>
    <rPh sb="0" eb="3">
      <t>カテイヨウ</t>
    </rPh>
    <phoneticPr fontId="10"/>
  </si>
  <si>
    <t>【定置用蓄電池】</t>
    <rPh sb="1" eb="4">
      <t>テイチヨウ</t>
    </rPh>
    <rPh sb="4" eb="7">
      <t>チクデンチ</t>
    </rPh>
    <phoneticPr fontId="10"/>
  </si>
  <si>
    <t>事業名</t>
    <rPh sb="0" eb="3">
      <t>ジギョウメイ</t>
    </rPh>
    <phoneticPr fontId="10"/>
  </si>
  <si>
    <t>態様</t>
    <rPh sb="0" eb="2">
      <t>タイヨウ</t>
    </rPh>
    <phoneticPr fontId="10"/>
  </si>
  <si>
    <t>「建築設備耐震設計・施工指針　2014年版」（監修：独立行政法人建築研究所）</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phoneticPr fontId="10"/>
  </si>
  <si>
    <t>業務・産業用</t>
    <rPh sb="0" eb="2">
      <t>ギョウム</t>
    </rPh>
    <rPh sb="3" eb="6">
      <t>サンギョウヨウ</t>
    </rPh>
    <phoneticPr fontId="10"/>
  </si>
  <si>
    <t>事業名：</t>
    <rPh sb="0" eb="3">
      <t>ジギョウメイ</t>
    </rPh>
    <phoneticPr fontId="24"/>
  </si>
  <si>
    <t>事業名</t>
    <rPh sb="0" eb="3">
      <t>ジギョウメイ</t>
    </rPh>
    <phoneticPr fontId="11"/>
  </si>
  <si>
    <t>導入しない</t>
    <rPh sb="0" eb="2">
      <t>ドウニュウ</t>
    </rPh>
    <phoneticPr fontId="10"/>
  </si>
  <si>
    <t>合　計</t>
    <rPh sb="0" eb="1">
      <t>ゴウ</t>
    </rPh>
    <rPh sb="2" eb="3">
      <t>ケイ</t>
    </rPh>
    <phoneticPr fontId="10"/>
  </si>
  <si>
    <t>【応募申請用】</t>
  </si>
  <si>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11"/>
  </si>
  <si>
    <t>（３）連絡先（電話番号・Eメールアドレス）</t>
  </si>
  <si>
    <t>（応募者に関する情報）　</t>
    <phoneticPr fontId="10"/>
  </si>
  <si>
    <t>代表事業者</t>
    <rPh sb="0" eb="5">
      <t>ダイヒョウジギョウシャ</t>
    </rPh>
    <phoneticPr fontId="10"/>
  </si>
  <si>
    <t>住所</t>
    <rPh sb="0" eb="2">
      <t>ジュウショ</t>
    </rPh>
    <phoneticPr fontId="10"/>
  </si>
  <si>
    <t>共同事業者</t>
    <rPh sb="0" eb="5">
      <t>キョウドウジギョウシャ</t>
    </rPh>
    <phoneticPr fontId="10"/>
  </si>
  <si>
    <t>（本件責任者及び担当者の氏名、連絡先等）　</t>
    <phoneticPr fontId="10"/>
  </si>
  <si>
    <t>（１年目）</t>
    <rPh sb="2" eb="4">
      <t>ネンメ</t>
    </rPh>
    <phoneticPr fontId="10"/>
  </si>
  <si>
    <t>交付決定年月日</t>
    <rPh sb="0" eb="2">
      <t>コウフ</t>
    </rPh>
    <rPh sb="2" eb="4">
      <t>ケッテイ</t>
    </rPh>
    <rPh sb="4" eb="7">
      <t>ネンガッピ</t>
    </rPh>
    <phoneticPr fontId="10"/>
  </si>
  <si>
    <t>文書番号</t>
    <rPh sb="0" eb="2">
      <t>ブンショ</t>
    </rPh>
    <rPh sb="2" eb="4">
      <t>バンゴウ</t>
    </rPh>
    <phoneticPr fontId="10"/>
  </si>
  <si>
    <t>号</t>
    <rPh sb="0" eb="1">
      <t>ゴウ</t>
    </rPh>
    <phoneticPr fontId="10"/>
  </si>
  <si>
    <t>補助基本額</t>
    <rPh sb="0" eb="5">
      <t>ホジョキホンガク</t>
    </rPh>
    <phoneticPr fontId="10"/>
  </si>
  <si>
    <t>（２年目）</t>
    <rPh sb="2" eb="4">
      <t>ネンメ</t>
    </rPh>
    <phoneticPr fontId="10"/>
  </si>
  <si>
    <t>環技業（4t新）第</t>
    <rPh sb="8" eb="9">
      <t>ダイ</t>
    </rPh>
    <phoneticPr fontId="10"/>
  </si>
  <si>
    <t>採択通知年月日</t>
    <phoneticPr fontId="10"/>
  </si>
  <si>
    <t>基準額</t>
    <phoneticPr fontId="10"/>
  </si>
  <si>
    <t>名称</t>
    <rPh sb="0" eb="2">
      <t>メイショウ</t>
    </rPh>
    <phoneticPr fontId="10"/>
  </si>
  <si>
    <t>設立日</t>
    <rPh sb="0" eb="3">
      <t>セツリツビ</t>
    </rPh>
    <phoneticPr fontId="10"/>
  </si>
  <si>
    <t>資本金</t>
    <rPh sb="0" eb="3">
      <t>シホンキン</t>
    </rPh>
    <phoneticPr fontId="10"/>
  </si>
  <si>
    <t>千円</t>
    <rPh sb="0" eb="2">
      <t>センエン</t>
    </rPh>
    <phoneticPr fontId="10"/>
  </si>
  <si>
    <t>主な
事業
内容</t>
    <rPh sb="0" eb="1">
      <t>オモ</t>
    </rPh>
    <rPh sb="3" eb="5">
      <t>ジギョウ</t>
    </rPh>
    <rPh sb="6" eb="8">
      <t>ナイヨウ</t>
    </rPh>
    <phoneticPr fontId="10"/>
  </si>
  <si>
    <t>(単位　千円、％）</t>
    <rPh sb="1" eb="3">
      <t>タンイ</t>
    </rPh>
    <rPh sb="4" eb="5">
      <t>セン</t>
    </rPh>
    <rPh sb="5" eb="6">
      <t>エン</t>
    </rPh>
    <phoneticPr fontId="11"/>
  </si>
  <si>
    <t>貸借対照表日※</t>
    <phoneticPr fontId="11"/>
  </si>
  <si>
    <t>自己資本</t>
    <phoneticPr fontId="11"/>
  </si>
  <si>
    <t>総資本</t>
    <phoneticPr fontId="11"/>
  </si>
  <si>
    <t>流動比率</t>
    <rPh sb="0" eb="4">
      <t>リュウドウヒリツ</t>
    </rPh>
    <phoneticPr fontId="10"/>
  </si>
  <si>
    <t>自己資
本比率</t>
    <rPh sb="0" eb="2">
      <t>ジコ</t>
    </rPh>
    <rPh sb="2" eb="3">
      <t>シ</t>
    </rPh>
    <rPh sb="4" eb="5">
      <t>ホン</t>
    </rPh>
    <rPh sb="5" eb="7">
      <t>ヒリツ</t>
    </rPh>
    <phoneticPr fontId="10"/>
  </si>
  <si>
    <t>前期（直近）</t>
    <rPh sb="0" eb="2">
      <t>ゼンキ</t>
    </rPh>
    <rPh sb="3" eb="5">
      <t>チョッキン</t>
    </rPh>
    <phoneticPr fontId="10"/>
  </si>
  <si>
    <t>前々期</t>
    <rPh sb="0" eb="3">
      <t>ゼンゼンキ</t>
    </rPh>
    <phoneticPr fontId="10"/>
  </si>
  <si>
    <t>※ 貸借対照表の基準日を入力してください。</t>
  </si>
  <si>
    <t>項　　　　目</t>
    <rPh sb="0" eb="1">
      <t>コウ</t>
    </rPh>
    <rPh sb="5" eb="6">
      <t>メ</t>
    </rPh>
    <phoneticPr fontId="10"/>
  </si>
  <si>
    <t>金額（円）</t>
    <rPh sb="0" eb="2">
      <t>キンガク</t>
    </rPh>
    <rPh sb="3" eb="4">
      <t>エン</t>
    </rPh>
    <phoneticPr fontId="10"/>
  </si>
  <si>
    <t>自己資金</t>
    <rPh sb="0" eb="4">
      <t>ジコシキン</t>
    </rPh>
    <phoneticPr fontId="10"/>
  </si>
  <si>
    <t>外部からの資金調達１（補助金所要額を除く）</t>
    <rPh sb="0" eb="2">
      <t>ガイブ</t>
    </rPh>
    <rPh sb="5" eb="9">
      <t>シキンチョウタツ</t>
    </rPh>
    <rPh sb="11" eb="14">
      <t>ホジョキン</t>
    </rPh>
    <rPh sb="14" eb="16">
      <t>ショヨウ</t>
    </rPh>
    <rPh sb="16" eb="17">
      <t>ガク</t>
    </rPh>
    <rPh sb="18" eb="19">
      <t>ノゾ</t>
    </rPh>
    <phoneticPr fontId="10"/>
  </si>
  <si>
    <t>外部からの資金調達２（補助金所要額を除く）</t>
    <rPh sb="0" eb="2">
      <t>ガイブ</t>
    </rPh>
    <rPh sb="5" eb="9">
      <t>シキンチョウタツ</t>
    </rPh>
    <rPh sb="11" eb="14">
      <t>ホジョキン</t>
    </rPh>
    <rPh sb="14" eb="16">
      <t>ショヨウ</t>
    </rPh>
    <rPh sb="16" eb="17">
      <t>ガク</t>
    </rPh>
    <rPh sb="18" eb="19">
      <t>ノゾ</t>
    </rPh>
    <phoneticPr fontId="10"/>
  </si>
  <si>
    <t>補助金所要額</t>
    <rPh sb="0" eb="3">
      <t>ホジョキン</t>
    </rPh>
    <rPh sb="3" eb="5">
      <t>ショヨウ</t>
    </rPh>
    <rPh sb="5" eb="6">
      <t>ガク</t>
    </rPh>
    <phoneticPr fontId="10"/>
  </si>
  <si>
    <t>総事業費</t>
    <rPh sb="0" eb="4">
      <t>ソウジギョウヒ</t>
    </rPh>
    <phoneticPr fontId="10"/>
  </si>
  <si>
    <t>（C-1経費内訳の総事業費）</t>
    <rPh sb="4" eb="8">
      <t>ケイヒウチワケ</t>
    </rPh>
    <rPh sb="9" eb="13">
      <t>ソウジギョウヒ</t>
    </rPh>
    <phoneticPr fontId="10"/>
  </si>
  <si>
    <t>※消費税額を含んだ額です。
　（総事業費×1.1）</t>
    <rPh sb="1" eb="4">
      <t>ショウヒゼイ</t>
    </rPh>
    <rPh sb="4" eb="5">
      <t>ガク</t>
    </rPh>
    <rPh sb="6" eb="7">
      <t>フク</t>
    </rPh>
    <rPh sb="9" eb="10">
      <t>ガク</t>
    </rPh>
    <rPh sb="16" eb="20">
      <t>ソウジギョウヒ</t>
    </rPh>
    <phoneticPr fontId="10"/>
  </si>
  <si>
    <t>資金調達先</t>
  </si>
  <si>
    <t>項目</t>
    <rPh sb="0" eb="2">
      <t>コウモク</t>
    </rPh>
    <phoneticPr fontId="10"/>
  </si>
  <si>
    <t>種類</t>
    <rPh sb="0" eb="2">
      <t>シュルイ</t>
    </rPh>
    <phoneticPr fontId="10"/>
  </si>
  <si>
    <t>資金調達先の名称</t>
    <rPh sb="0" eb="5">
      <t>シキンチョウタツサキ</t>
    </rPh>
    <rPh sb="6" eb="8">
      <t>メイショウ</t>
    </rPh>
    <phoneticPr fontId="10"/>
  </si>
  <si>
    <t>外部からの資金調達１</t>
  </si>
  <si>
    <t>外部からの資金調達２</t>
  </si>
  <si>
    <t>発注先</t>
    <rPh sb="0" eb="2">
      <t>ハッチュウ</t>
    </rPh>
    <rPh sb="2" eb="3">
      <t>サキ</t>
    </rPh>
    <phoneticPr fontId="10"/>
  </si>
  <si>
    <t>①補助事業者自身、②その他のいずれかを選択してください。</t>
    <rPh sb="19" eb="21">
      <t>センタク</t>
    </rPh>
    <phoneticPr fontId="10"/>
  </si>
  <si>
    <t>補助金の額</t>
    <rPh sb="0" eb="2">
      <t>ホジョ</t>
    </rPh>
    <rPh sb="2" eb="3">
      <t>キン</t>
    </rPh>
    <rPh sb="4" eb="5">
      <t>ガク</t>
    </rPh>
    <phoneticPr fontId="10"/>
  </si>
  <si>
    <t>補助金所要額</t>
    <phoneticPr fontId="10"/>
  </si>
  <si>
    <t>&lt;採択通知等の内容&gt;</t>
    <rPh sb="1" eb="3">
      <t>サイタク</t>
    </rPh>
    <rPh sb="3" eb="5">
      <t>ツウチ</t>
    </rPh>
    <rPh sb="5" eb="6">
      <t>トウ</t>
    </rPh>
    <rPh sb="7" eb="9">
      <t>ナイヨウ</t>
    </rPh>
    <phoneticPr fontId="10"/>
  </si>
  <si>
    <t>&lt;交付決定通知等の内容&gt;</t>
    <rPh sb="1" eb="3">
      <t>コウフ</t>
    </rPh>
    <rPh sb="3" eb="5">
      <t>ケッテイ</t>
    </rPh>
    <rPh sb="5" eb="7">
      <t>ツウチ</t>
    </rPh>
    <rPh sb="7" eb="8">
      <t>トウ</t>
    </rPh>
    <rPh sb="9" eb="11">
      <t>ナイヨウ</t>
    </rPh>
    <phoneticPr fontId="10"/>
  </si>
  <si>
    <t>文書番号</t>
    <rPh sb="0" eb="4">
      <t>ブンショバンゴウ</t>
    </rPh>
    <phoneticPr fontId="10"/>
  </si>
  <si>
    <t>文書番号</t>
    <phoneticPr fontId="10"/>
  </si>
  <si>
    <t>号</t>
    <phoneticPr fontId="10"/>
  </si>
  <si>
    <t>予算年度</t>
    <rPh sb="0" eb="4">
      <t>ヨサンネンド</t>
    </rPh>
    <phoneticPr fontId="10"/>
  </si>
  <si>
    <t>環技業（4h新）第</t>
    <phoneticPr fontId="10"/>
  </si>
  <si>
    <t>補助事業年度の文書番号</t>
    <rPh sb="0" eb="6">
      <t>ホジョジギョウネンド</t>
    </rPh>
    <rPh sb="7" eb="9">
      <t>ブンショ</t>
    </rPh>
    <rPh sb="9" eb="11">
      <t>バンゴウ</t>
    </rPh>
    <phoneticPr fontId="10"/>
  </si>
  <si>
    <t>R6年度</t>
    <rPh sb="2" eb="4">
      <t>ネンド</t>
    </rPh>
    <phoneticPr fontId="10"/>
  </si>
  <si>
    <t>うち消費税等</t>
    <rPh sb="2" eb="6">
      <t>ショウヒゼイトウ</t>
    </rPh>
    <phoneticPr fontId="10"/>
  </si>
  <si>
    <t>選定方法</t>
    <rPh sb="0" eb="4">
      <t>センテイホウホウ</t>
    </rPh>
    <phoneticPr fontId="11"/>
  </si>
  <si>
    <t>【停電時に電力供給可能とするシステム構成】（根拠資料B-8）</t>
    <rPh sb="1" eb="3">
      <t>テイデン</t>
    </rPh>
    <rPh sb="3" eb="4">
      <t>ジ</t>
    </rPh>
    <rPh sb="5" eb="7">
      <t>デンリョク</t>
    </rPh>
    <rPh sb="7" eb="9">
      <t>キョウキュウ</t>
    </rPh>
    <rPh sb="9" eb="11">
      <t>カノウ</t>
    </rPh>
    <rPh sb="18" eb="20">
      <t>コウセイ</t>
    </rPh>
    <phoneticPr fontId="10"/>
  </si>
  <si>
    <t>導入する</t>
    <rPh sb="0" eb="2">
      <t>ドウニュウ</t>
    </rPh>
    <phoneticPr fontId="10"/>
  </si>
  <si>
    <t>２．定置用蓄電池（定置用蓄電池を導入する場合のみ記載が必要です。）</t>
    <rPh sb="2" eb="5">
      <t>テイチヨウ</t>
    </rPh>
    <rPh sb="5" eb="8">
      <t>チクデンチ</t>
    </rPh>
    <rPh sb="9" eb="12">
      <t>テイチヨウ</t>
    </rPh>
    <rPh sb="12" eb="15">
      <t>チクデンチ</t>
    </rPh>
    <rPh sb="16" eb="18">
      <t>ドウニュウ</t>
    </rPh>
    <rPh sb="20" eb="22">
      <t>バアイ</t>
    </rPh>
    <rPh sb="24" eb="26">
      <t>キサイ</t>
    </rPh>
    <rPh sb="27" eb="29">
      <t>ヒツヨウ</t>
    </rPh>
    <phoneticPr fontId="10"/>
  </si>
  <si>
    <t>ハイブリッドを導入する場合のハイブリッドのパワコン出力</t>
    <rPh sb="7" eb="9">
      <t>ドウニュウ</t>
    </rPh>
    <rPh sb="11" eb="13">
      <t>バアイ</t>
    </rPh>
    <rPh sb="25" eb="27">
      <t>シュツリョク</t>
    </rPh>
    <phoneticPr fontId="10"/>
  </si>
  <si>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10"/>
  </si>
  <si>
    <t>CO2削減総コスト(M+N)</t>
    <rPh sb="3" eb="5">
      <t>サクゲン</t>
    </rPh>
    <rPh sb="5" eb="6">
      <t>ソウ</t>
    </rPh>
    <phoneticPr fontId="10"/>
  </si>
  <si>
    <t>CO2削減コスト(M=J/G/K)</t>
    <rPh sb="3" eb="5">
      <t>サクゲン</t>
    </rPh>
    <phoneticPr fontId="10"/>
  </si>
  <si>
    <t>運用コスト(N=L/G)</t>
    <rPh sb="0" eb="2">
      <t>ウンヨウ</t>
    </rPh>
    <phoneticPr fontId="10"/>
  </si>
  <si>
    <t>補助対象経費（J)</t>
    <rPh sb="0" eb="2">
      <t>ホジョ</t>
    </rPh>
    <rPh sb="2" eb="4">
      <t>タイショウ</t>
    </rPh>
    <rPh sb="4" eb="6">
      <t>ケイヒ</t>
    </rPh>
    <phoneticPr fontId="10"/>
  </si>
  <si>
    <t>設備の法定耐用年数（K)</t>
    <rPh sb="0" eb="2">
      <t>セツビ</t>
    </rPh>
    <rPh sb="3" eb="5">
      <t>ホウテイ</t>
    </rPh>
    <rPh sb="5" eb="7">
      <t>タイヨウ</t>
    </rPh>
    <rPh sb="7" eb="9">
      <t>ネンスウ</t>
    </rPh>
    <phoneticPr fontId="10"/>
  </si>
  <si>
    <t>設置費用(Q)/パワコン出力</t>
    <rPh sb="12" eb="14">
      <t>シュツリョク</t>
    </rPh>
    <phoneticPr fontId="10"/>
  </si>
  <si>
    <t>ハイブリッドを導入する・導入しない（公募要領を参照）</t>
    <rPh sb="7" eb="9">
      <t>ドウニュウ</t>
    </rPh>
    <rPh sb="12" eb="14">
      <t>ドウニュウ</t>
    </rPh>
    <rPh sb="18" eb="22">
      <t>コウボヨウリョウ</t>
    </rPh>
    <rPh sb="23" eb="25">
      <t>サンショウ</t>
    </rPh>
    <phoneticPr fontId="10"/>
  </si>
  <si>
    <t>蓄電システム以外の経費が切り分けできる場合、その蓄電システム以外の経費（その根拠を提出してください。）(R)。</t>
    <rPh sb="19" eb="21">
      <t>バアイ</t>
    </rPh>
    <rPh sb="24" eb="26">
      <t>チクデン</t>
    </rPh>
    <rPh sb="30" eb="32">
      <t>イガイ</t>
    </rPh>
    <rPh sb="33" eb="35">
      <t>ケイヒ</t>
    </rPh>
    <rPh sb="38" eb="40">
      <t>コンキョ</t>
    </rPh>
    <rPh sb="41" eb="43">
      <t>テイシュツ</t>
    </rPh>
    <phoneticPr fontId="10"/>
  </si>
  <si>
    <t>蓄電システム以外の経費が切り分けできない場合、その蓄電システム以外の経費（自動計算）(S)</t>
    <rPh sb="20" eb="22">
      <t>バアイ</t>
    </rPh>
    <rPh sb="25" eb="27">
      <t>チクデン</t>
    </rPh>
    <rPh sb="31" eb="33">
      <t>イガイ</t>
    </rPh>
    <rPh sb="34" eb="36">
      <t>ケイヒ</t>
    </rPh>
    <rPh sb="37" eb="41">
      <t>ジドウケイサン</t>
    </rPh>
    <phoneticPr fontId="10"/>
  </si>
  <si>
    <t>「補助対象経費」のうち蓄電池に係る金額(T)</t>
    <rPh sb="3" eb="7">
      <t>タイショウケイヒ</t>
    </rPh>
    <phoneticPr fontId="10"/>
  </si>
  <si>
    <t>蓄電池に係る金額(U=(T-(R又はS))÷蓄電池容量)</t>
    <rPh sb="16" eb="17">
      <t>マタ</t>
    </rPh>
    <rPh sb="22" eb="25">
      <t>チクデンチ</t>
    </rPh>
    <rPh sb="25" eb="27">
      <t>ヨウリョウ</t>
    </rPh>
    <phoneticPr fontId="10"/>
  </si>
  <si>
    <t>目標価格（公募要領に記載）</t>
    <rPh sb="0" eb="4">
      <t>モクヒョウカカク</t>
    </rPh>
    <rPh sb="5" eb="9">
      <t>コウボヨウリョウ</t>
    </rPh>
    <rPh sb="10" eb="12">
      <t>キサイ</t>
    </rPh>
    <phoneticPr fontId="10"/>
  </si>
  <si>
    <t>　　　別紙B-5のとおり</t>
    <phoneticPr fontId="10"/>
  </si>
  <si>
    <t>施設の名称</t>
    <rPh sb="0" eb="2">
      <t>シセツ</t>
    </rPh>
    <rPh sb="3" eb="5">
      <t>メイショウ</t>
    </rPh>
    <phoneticPr fontId="10"/>
  </si>
  <si>
    <t>　　　　
　　　</t>
    <phoneticPr fontId="10"/>
  </si>
  <si>
    <t>発注予定</t>
    <rPh sb="0" eb="4">
      <t>ハッチュウヨテイ</t>
    </rPh>
    <phoneticPr fontId="10"/>
  </si>
  <si>
    <t>工事期間</t>
    <rPh sb="0" eb="4">
      <t>コウジキカン</t>
    </rPh>
    <phoneticPr fontId="10"/>
  </si>
  <si>
    <t>事業完了（支払完了）</t>
    <rPh sb="0" eb="4">
      <t>ジギョウカンリョウ</t>
    </rPh>
    <rPh sb="5" eb="9">
      <t>シハライカンリョウ</t>
    </rPh>
    <phoneticPr fontId="10"/>
  </si>
  <si>
    <t>完了実績報告提出予定</t>
    <rPh sb="0" eb="10">
      <t>カンリョウジッセキホウコクテイシュツヨテイ</t>
    </rPh>
    <phoneticPr fontId="10"/>
  </si>
  <si>
    <t xml:space="preserve">「補助対象経費」から蓄電池等に係る費用を除いたもの(O) </t>
    <rPh sb="13" eb="14">
      <t>トウ</t>
    </rPh>
    <rPh sb="17" eb="19">
      <t>ヒヨウ</t>
    </rPh>
    <phoneticPr fontId="10"/>
  </si>
  <si>
    <t>直接工事費</t>
    <rPh sb="0" eb="5">
      <t>チョクセツコウジヒ</t>
    </rPh>
    <phoneticPr fontId="10"/>
  </si>
  <si>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phoneticPr fontId="11"/>
  </si>
  <si>
    <t xml:space="preserve"> 代 表 理 事 　 村井　保德　殿 </t>
    <rPh sb="11" eb="13">
      <t>ムライ</t>
    </rPh>
    <rPh sb="14" eb="15">
      <t>タモツ</t>
    </rPh>
    <rPh sb="15" eb="16">
      <t>トク</t>
    </rPh>
    <rPh sb="17" eb="18">
      <t>トノ</t>
    </rPh>
    <phoneticPr fontId="11"/>
  </si>
  <si>
    <t>CO2削減率（I=G/H)</t>
    <rPh sb="3" eb="5">
      <t>サクゲン</t>
    </rPh>
    <rPh sb="5" eb="6">
      <t>リツ</t>
    </rPh>
    <phoneticPr fontId="10"/>
  </si>
  <si>
    <t>％</t>
    <phoneticPr fontId="10"/>
  </si>
  <si>
    <t>＊予定（計画）を記入してください。　　詳細はB-5のとおり</t>
    <rPh sb="1" eb="3">
      <t>ヨテイ</t>
    </rPh>
    <rPh sb="4" eb="6">
      <t>ケイカク</t>
    </rPh>
    <rPh sb="8" eb="10">
      <t>キニュウ</t>
    </rPh>
    <phoneticPr fontId="10"/>
  </si>
  <si>
    <t>事業名</t>
    <rPh sb="0" eb="2">
      <t>ジギョウ</t>
    </rPh>
    <rPh sb="2" eb="3">
      <t>メイ</t>
    </rPh>
    <phoneticPr fontId="10"/>
  </si>
  <si>
    <t>蓄電池を導入する場合は活用内容を具体的に記入</t>
    <rPh sb="0" eb="3">
      <t>チクデンチ</t>
    </rPh>
    <rPh sb="4" eb="6">
      <t>ドウニュウ</t>
    </rPh>
    <rPh sb="8" eb="10">
      <t>バアイ</t>
    </rPh>
    <rPh sb="11" eb="15">
      <t>カツヨウナイヨウ</t>
    </rPh>
    <rPh sb="16" eb="19">
      <t>グタイテキ</t>
    </rPh>
    <rPh sb="20" eb="22">
      <t>キニュウ</t>
    </rPh>
    <phoneticPr fontId="10"/>
  </si>
  <si>
    <t>地球温暖化対策推進法に基づき市町村が定める促進区域に該当する。</t>
    <phoneticPr fontId="10"/>
  </si>
  <si>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</si>
  <si>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</si>
  <si>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</si>
  <si>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</si>
  <si>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</si>
  <si>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</si>
  <si>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</si>
  <si>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直接工事費</t>
    <rPh sb="0" eb="5">
      <t>チョクセツコウジヒ</t>
    </rPh>
    <phoneticPr fontId="11"/>
  </si>
  <si>
    <t>間接工事費</t>
    <rPh sb="0" eb="5">
      <t>カンセツコウジヒ</t>
    </rPh>
    <phoneticPr fontId="11"/>
  </si>
  <si>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</si>
  <si>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</si>
  <si>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</si>
  <si>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</si>
  <si>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</si>
  <si>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直接工事費合計</t>
    <rPh sb="0" eb="7">
      <t>チョクセツコウジヒゴウケイ</t>
    </rPh>
    <phoneticPr fontId="11"/>
  </si>
  <si>
    <t>耐風圧強度（ｍ/ｓ）</t>
    <phoneticPr fontId="10"/>
  </si>
  <si>
    <t>建築基準法に基づく基準風速（ｍ/ｓ）</t>
    <phoneticPr fontId="10"/>
  </si>
  <si>
    <t>円/年</t>
    <phoneticPr fontId="10"/>
  </si>
  <si>
    <t>＜1.事業の実施場所＞</t>
    <rPh sb="3" eb="5">
      <t>ジギョウ</t>
    </rPh>
    <rPh sb="6" eb="10">
      <t>ジッシバショ</t>
    </rPh>
    <phoneticPr fontId="10"/>
  </si>
  <si>
    <t>【補助対象設備による電力の使途】（算定根拠資料をB-9、B-10に添付してください。）</t>
    <rPh sb="1" eb="3">
      <t>ホジョ</t>
    </rPh>
    <rPh sb="3" eb="5">
      <t>タイショウ</t>
    </rPh>
    <rPh sb="5" eb="7">
      <t>セツビ</t>
    </rPh>
    <rPh sb="10" eb="12">
      <t>デンリョク</t>
    </rPh>
    <rPh sb="13" eb="15">
      <t>シト</t>
    </rPh>
    <rPh sb="17" eb="19">
      <t>サンテイ</t>
    </rPh>
    <rPh sb="19" eb="23">
      <t>コンキョシリョウ</t>
    </rPh>
    <rPh sb="33" eb="35">
      <t>テンプ</t>
    </rPh>
    <phoneticPr fontId="10"/>
  </si>
  <si>
    <t>発注先で「②その他」を選択した場合にいずれかを選択してください。</t>
    <rPh sb="0" eb="2">
      <t>ハッチュウ</t>
    </rPh>
    <rPh sb="2" eb="3">
      <t>サキ</t>
    </rPh>
    <rPh sb="8" eb="9">
      <t>タ</t>
    </rPh>
    <rPh sb="11" eb="13">
      <t>センタク</t>
    </rPh>
    <rPh sb="15" eb="17">
      <t>バアイ</t>
    </rPh>
    <rPh sb="23" eb="25">
      <t>センタク</t>
    </rPh>
    <phoneticPr fontId="11"/>
  </si>
  <si>
    <t>太陽光発電設備</t>
    <rPh sb="0" eb="3">
      <t>タイヨウコウ</t>
    </rPh>
    <rPh sb="3" eb="5">
      <t>ハツデン</t>
    </rPh>
    <rPh sb="5" eb="7">
      <t>セツビ</t>
    </rPh>
    <phoneticPr fontId="10"/>
  </si>
  <si>
    <t>蓄電池システム</t>
    <phoneticPr fontId="10"/>
  </si>
  <si>
    <t>【事業計画策定に関する遵守事項】</t>
    <rPh sb="1" eb="3">
      <t>ジギョウ</t>
    </rPh>
    <rPh sb="3" eb="5">
      <t>ケイカク</t>
    </rPh>
    <rPh sb="5" eb="7">
      <t>サクテイ</t>
    </rPh>
    <rPh sb="8" eb="9">
      <t>カン</t>
    </rPh>
    <rPh sb="11" eb="13">
      <t>ジュンシュ</t>
    </rPh>
    <rPh sb="13" eb="15">
      <t>ジコウ</t>
    </rPh>
    <phoneticPr fontId="10"/>
  </si>
  <si>
    <t>【目的・概要】</t>
    <phoneticPr fontId="10"/>
  </si>
  <si>
    <t>【導入予定設備】（根拠資料をB-6に添付してください。）</t>
    <rPh sb="1" eb="3">
      <t>ドウニュウ</t>
    </rPh>
    <rPh sb="3" eb="5">
      <t>ヨテイ</t>
    </rPh>
    <rPh sb="5" eb="7">
      <t>セツビ</t>
    </rPh>
    <phoneticPr fontId="10"/>
  </si>
  <si>
    <t>発注先未選定</t>
    <rPh sb="0" eb="3">
      <t>ハッチュウサキ</t>
    </rPh>
    <rPh sb="3" eb="6">
      <t>ミセンテイ</t>
    </rPh>
    <phoneticPr fontId="10"/>
  </si>
  <si>
    <t>発注先選定済</t>
    <rPh sb="0" eb="3">
      <t>ハッチュウサキ</t>
    </rPh>
    <rPh sb="3" eb="5">
      <t>センテイ</t>
    </rPh>
    <rPh sb="5" eb="6">
      <t>スミ</t>
    </rPh>
    <phoneticPr fontId="10"/>
  </si>
  <si>
    <t>※選定方法で「その他」を選んだ場合は、その理由を記入してください。</t>
    <rPh sb="1" eb="5">
      <t>センテイホウホウ</t>
    </rPh>
    <rPh sb="9" eb="10">
      <t>タ</t>
    </rPh>
    <rPh sb="12" eb="13">
      <t>エラ</t>
    </rPh>
    <rPh sb="15" eb="17">
      <t>バアイ</t>
    </rPh>
    <rPh sb="21" eb="23">
      <t>リユウ</t>
    </rPh>
    <rPh sb="24" eb="26">
      <t>キニュウ</t>
    </rPh>
    <phoneticPr fontId="10"/>
  </si>
  <si>
    <t>＊遵守できない事項がある場合は、その理由を記入してください。</t>
    <rPh sb="1" eb="3">
      <t>ジュンシュ</t>
    </rPh>
    <rPh sb="7" eb="9">
      <t>ジコウ</t>
    </rPh>
    <rPh sb="12" eb="14">
      <t>バアイ</t>
    </rPh>
    <rPh sb="18" eb="20">
      <t>リユウ</t>
    </rPh>
    <rPh sb="21" eb="23">
      <t>キニュウ</t>
    </rPh>
    <phoneticPr fontId="10"/>
  </si>
  <si>
    <t>事業の実施体制表は、別紙B-4のとおり</t>
    <rPh sb="0" eb="2">
      <t>ジギョウ</t>
    </rPh>
    <rPh sb="3" eb="5">
      <t>ジッシ</t>
    </rPh>
    <rPh sb="5" eb="7">
      <t>タイセイ</t>
    </rPh>
    <rPh sb="7" eb="8">
      <t>ヒョウ</t>
    </rPh>
    <rPh sb="10" eb="12">
      <t>ベッシ</t>
    </rPh>
    <phoneticPr fontId="10"/>
  </si>
  <si>
    <t>＊独自、リース方式、PPA方式等の事業体制について具体的に記入してください。</t>
    <rPh sb="1" eb="3">
      <t>ドクジ</t>
    </rPh>
    <rPh sb="7" eb="9">
      <t>ホウシキ</t>
    </rPh>
    <rPh sb="13" eb="15">
      <t>ホウシキ</t>
    </rPh>
    <rPh sb="15" eb="16">
      <t>トウ</t>
    </rPh>
    <rPh sb="17" eb="21">
      <t>ジギョウタイセイ</t>
    </rPh>
    <rPh sb="25" eb="28">
      <t>グタイテキ</t>
    </rPh>
    <rPh sb="29" eb="31">
      <t>キニュウ</t>
    </rPh>
    <phoneticPr fontId="10"/>
  </si>
  <si>
    <t>＜1.総事業費及び補助金所要額&gt;</t>
    <rPh sb="3" eb="4">
      <t>ソウ</t>
    </rPh>
    <rPh sb="4" eb="7">
      <t>ジギョウヒ</t>
    </rPh>
    <rPh sb="7" eb="8">
      <t>オヨ</t>
    </rPh>
    <rPh sb="9" eb="12">
      <t>ホジョキン</t>
    </rPh>
    <rPh sb="12" eb="14">
      <t>ショヨウ</t>
    </rPh>
    <rPh sb="14" eb="15">
      <t>ガク</t>
    </rPh>
    <phoneticPr fontId="10"/>
  </si>
  <si>
    <t>【再生エネルギーの活用内容】</t>
    <rPh sb="1" eb="3">
      <t>サイセイ</t>
    </rPh>
    <rPh sb="9" eb="11">
      <t>カツヨウ</t>
    </rPh>
    <rPh sb="11" eb="13">
      <t>ナイヨウ</t>
    </rPh>
    <phoneticPr fontId="10"/>
  </si>
  <si>
    <t>流動負債</t>
    <phoneticPr fontId="10"/>
  </si>
  <si>
    <t>流動資産</t>
    <phoneticPr fontId="10"/>
  </si>
  <si>
    <t>※ハイブリッドを導入する場合は、
　「導入する」を選択してください。</t>
    <rPh sb="8" eb="10">
      <t>ドウニュウ</t>
    </rPh>
    <rPh sb="12" eb="14">
      <t>バアイ</t>
    </rPh>
    <rPh sb="19" eb="21">
      <t>ドウニュウ</t>
    </rPh>
    <rPh sb="25" eb="27">
      <t>センタク</t>
    </rPh>
    <phoneticPr fontId="10"/>
  </si>
  <si>
    <t>※切り分けできない場合は、
　記載不要。</t>
    <phoneticPr fontId="10"/>
  </si>
  <si>
    <t>※蓄電池容量(kWh)は小数点
　以下切り捨て</t>
    <rPh sb="1" eb="6">
      <t>チクデンチヨウリョウ</t>
    </rPh>
    <rPh sb="12" eb="15">
      <t>ショウスウテン</t>
    </rPh>
    <rPh sb="17" eb="19">
      <t>イカ</t>
    </rPh>
    <rPh sb="19" eb="20">
      <t>キ</t>
    </rPh>
    <rPh sb="21" eb="22">
      <t>ス</t>
    </rPh>
    <phoneticPr fontId="10"/>
  </si>
  <si>
    <t>【定置用蓄電池の設置に関する耐震設計等】</t>
    <rPh sb="1" eb="4">
      <t>テイチヨウ</t>
    </rPh>
    <rPh sb="4" eb="7">
      <t>チクデンチ</t>
    </rPh>
    <rPh sb="8" eb="10">
      <t>セッチ</t>
    </rPh>
    <rPh sb="11" eb="12">
      <t>カン</t>
    </rPh>
    <rPh sb="14" eb="18">
      <t>タイシンセッケイ</t>
    </rPh>
    <rPh sb="18" eb="19">
      <t>トウ</t>
    </rPh>
    <phoneticPr fontId="10"/>
  </si>
  <si>
    <t>定置用蓄電池を導入する場合は、次の基準に基づき、評価・施工を実施する。</t>
    <rPh sb="0" eb="2">
      <t>テイチ</t>
    </rPh>
    <rPh sb="2" eb="3">
      <t>ヨウ</t>
    </rPh>
    <rPh sb="3" eb="6">
      <t>チクデンチ</t>
    </rPh>
    <rPh sb="7" eb="9">
      <t>ドウニュウ</t>
    </rPh>
    <rPh sb="11" eb="13">
      <t>バアイ</t>
    </rPh>
    <rPh sb="15" eb="16">
      <t>ツギ</t>
    </rPh>
    <rPh sb="17" eb="19">
      <t>キジュン</t>
    </rPh>
    <rPh sb="20" eb="21">
      <t>モト</t>
    </rPh>
    <rPh sb="24" eb="26">
      <t>ヒョウカ</t>
    </rPh>
    <rPh sb="27" eb="29">
      <t>セコウ</t>
    </rPh>
    <rPh sb="30" eb="32">
      <t>ジッシ</t>
    </rPh>
    <phoneticPr fontId="10"/>
  </si>
  <si>
    <t>t-CO2/年</t>
    <phoneticPr fontId="10"/>
  </si>
  <si>
    <t>年間節減額</t>
    <phoneticPr fontId="10"/>
  </si>
  <si>
    <t>＜3.事業の目的・概要＞</t>
    <rPh sb="3" eb="5">
      <t>ジギョウ</t>
    </rPh>
    <rPh sb="6" eb="8">
      <t>モクテキ</t>
    </rPh>
    <rPh sb="9" eb="11">
      <t>ガイヨウ</t>
    </rPh>
    <phoneticPr fontId="10"/>
  </si>
  <si>
    <t>＜4.事業の実施体制＞　</t>
    <phoneticPr fontId="10"/>
  </si>
  <si>
    <t>＜5.事業実施スケジュール＞</t>
    <phoneticPr fontId="10"/>
  </si>
  <si>
    <t>＜6.導入設備＞</t>
    <rPh sb="3" eb="5">
      <t>ドウニュウ</t>
    </rPh>
    <rPh sb="5" eb="7">
      <t>セツビ</t>
    </rPh>
    <phoneticPr fontId="10"/>
  </si>
  <si>
    <t>【導入設備の内容】</t>
    <rPh sb="1" eb="3">
      <t>ドウニュウ</t>
    </rPh>
    <rPh sb="3" eb="5">
      <t>セツビ</t>
    </rPh>
    <rPh sb="6" eb="8">
      <t>ナイヨウ</t>
    </rPh>
    <phoneticPr fontId="10"/>
  </si>
  <si>
    <t>＊土砂対策に要する費用は補助対象外です。</t>
    <rPh sb="1" eb="3">
      <t>ドシャ</t>
    </rPh>
    <rPh sb="3" eb="5">
      <t>タイサク</t>
    </rPh>
    <rPh sb="6" eb="7">
      <t>ヨウ</t>
    </rPh>
    <rPh sb="9" eb="11">
      <t>ヒヨウ</t>
    </rPh>
    <rPh sb="12" eb="14">
      <t>ホジョ</t>
    </rPh>
    <rPh sb="14" eb="16">
      <t>タイショウ</t>
    </rPh>
    <rPh sb="16" eb="17">
      <t>ガイ</t>
    </rPh>
    <phoneticPr fontId="10"/>
  </si>
  <si>
    <t>＜7.事業の効果＞</t>
    <rPh sb="6" eb="8">
      <t>コウカ</t>
    </rPh>
    <phoneticPr fontId="10"/>
  </si>
  <si>
    <t>＜8.補助対象設備・工事等の発注先＞</t>
    <phoneticPr fontId="10"/>
  </si>
  <si>
    <t>＜9.代表事業者の概要＞</t>
    <rPh sb="3" eb="8">
      <t>ダイヒョウジギョウシャ</t>
    </rPh>
    <rPh sb="9" eb="11">
      <t>ガイヨウ</t>
    </rPh>
    <phoneticPr fontId="10"/>
  </si>
  <si>
    <t>＜10.代表事業者の財務内容＞</t>
    <rPh sb="4" eb="9">
      <t>ダイヒョウジギョウシャ</t>
    </rPh>
    <phoneticPr fontId="10"/>
  </si>
  <si>
    <t>＜11.資金計画＞</t>
    <phoneticPr fontId="10"/>
  </si>
  <si>
    <t>＜12.事業実施に関連する事項＞（「該当あり」の場合は、根拠資料をE-3に添付してください。）</t>
    <rPh sb="18" eb="20">
      <t>ガイトウ</t>
    </rPh>
    <rPh sb="24" eb="26">
      <t>バアイ</t>
    </rPh>
    <rPh sb="28" eb="32">
      <t>コンキョシリョウ</t>
    </rPh>
    <rPh sb="37" eb="39">
      <t>テンプ</t>
    </rPh>
    <phoneticPr fontId="10"/>
  </si>
  <si>
    <t>＜13.他の取組と事業の関連性＞</t>
    <phoneticPr fontId="10"/>
  </si>
  <si>
    <t>【補助対象設備の設置場所に係る地域特性】（ハザードマップ等をB-3に添付してください。）</t>
    <rPh sb="8" eb="12">
      <t>セッチバショ</t>
    </rPh>
    <rPh sb="13" eb="14">
      <t>カカ</t>
    </rPh>
    <rPh sb="28" eb="29">
      <t>トウ</t>
    </rPh>
    <rPh sb="34" eb="36">
      <t>テンプ</t>
    </rPh>
    <phoneticPr fontId="10"/>
  </si>
  <si>
    <t>E-mailアドレス</t>
    <phoneticPr fontId="10"/>
  </si>
  <si>
    <t>代表者氏名</t>
    <phoneticPr fontId="10"/>
  </si>
  <si>
    <t>補助対象経費</t>
    <phoneticPr fontId="10"/>
  </si>
  <si>
    <t>CO2削減量（G)</t>
    <phoneticPr fontId="10"/>
  </si>
  <si>
    <t>土砂災害の危険性が高いと想定される地域だが、土砂災害時にも設備を保全させるための措置を講じた</t>
    <phoneticPr fontId="10"/>
  </si>
  <si>
    <t>環境影響を考慮し土砂災害時にも設備を保全させるために講じた措置内容：</t>
    <rPh sb="0" eb="2">
      <t>カンキョウ</t>
    </rPh>
    <rPh sb="2" eb="4">
      <t>エイキョウ</t>
    </rPh>
    <rPh sb="5" eb="7">
      <t>コウリョ</t>
    </rPh>
    <rPh sb="26" eb="27">
      <t>コウ</t>
    </rPh>
    <rPh sb="31" eb="33">
      <t>ナイヨウ</t>
    </rPh>
    <phoneticPr fontId="10"/>
  </si>
  <si>
    <t>浸水被害危険性地域に想定される地域だが、浸水時にも設備を保全させるための措置を講じた</t>
    <rPh sb="0" eb="2">
      <t>シンスイ</t>
    </rPh>
    <rPh sb="2" eb="4">
      <t>ヒガイ</t>
    </rPh>
    <rPh sb="4" eb="6">
      <t>キケン</t>
    </rPh>
    <rPh sb="6" eb="7">
      <t>セイ</t>
    </rPh>
    <rPh sb="7" eb="9">
      <t>チイキ</t>
    </rPh>
    <rPh sb="10" eb="12">
      <t>ソウテイ</t>
    </rPh>
    <rPh sb="15" eb="17">
      <t>チイキ</t>
    </rPh>
    <rPh sb="20" eb="22">
      <t>シンスイ</t>
    </rPh>
    <rPh sb="22" eb="23">
      <t>ジ</t>
    </rPh>
    <rPh sb="25" eb="27">
      <t>セツビ</t>
    </rPh>
    <rPh sb="28" eb="30">
      <t>ホゼン</t>
    </rPh>
    <rPh sb="36" eb="38">
      <t>ソチ</t>
    </rPh>
    <rPh sb="39" eb="40">
      <t>コウ</t>
    </rPh>
    <phoneticPr fontId="10"/>
  </si>
  <si>
    <t>想定される最大浸水深：</t>
    <phoneticPr fontId="10"/>
  </si>
  <si>
    <t>m</t>
    <phoneticPr fontId="10"/>
  </si>
  <si>
    <t>環境影響を考慮し浸水時にも設備を保全させるために講じた措置内容：</t>
    <rPh sb="0" eb="2">
      <t>カンキョウ</t>
    </rPh>
    <rPh sb="2" eb="4">
      <t>エイキョウ</t>
    </rPh>
    <rPh sb="5" eb="7">
      <t>コウリョ</t>
    </rPh>
    <rPh sb="24" eb="25">
      <t>コウ</t>
    </rPh>
    <rPh sb="29" eb="31">
      <t>ナイヨウ</t>
    </rPh>
    <phoneticPr fontId="10"/>
  </si>
  <si>
    <t>＊浸水対策に要する費用は補助対象外です。</t>
    <rPh sb="1" eb="3">
      <t>シンスイ</t>
    </rPh>
    <rPh sb="3" eb="5">
      <t>タイサク</t>
    </rPh>
    <rPh sb="6" eb="7">
      <t>ヨウ</t>
    </rPh>
    <rPh sb="9" eb="11">
      <t>ヒヨウ</t>
    </rPh>
    <rPh sb="12" eb="14">
      <t>ホジョ</t>
    </rPh>
    <rPh sb="14" eb="16">
      <t>タイショウ</t>
    </rPh>
    <rPh sb="16" eb="17">
      <t>ガイ</t>
    </rPh>
    <phoneticPr fontId="10"/>
  </si>
  <si>
    <t>a　土砂災害</t>
    <rPh sb="4" eb="6">
      <t>サイガイ</t>
    </rPh>
    <phoneticPr fontId="10"/>
  </si>
  <si>
    <t>kWh</t>
    <phoneticPr fontId="10"/>
  </si>
  <si>
    <t>発電所</t>
    <rPh sb="0" eb="3">
      <t>ハツデンショ</t>
    </rPh>
    <phoneticPr fontId="10"/>
  </si>
  <si>
    <t>敷地面積</t>
    <rPh sb="0" eb="4">
      <t>シキチメンセキ</t>
    </rPh>
    <phoneticPr fontId="10"/>
  </si>
  <si>
    <t>敷地
所有者</t>
    <rPh sb="0" eb="2">
      <t>シキチ</t>
    </rPh>
    <rPh sb="3" eb="6">
      <t>ショユウシャ</t>
    </rPh>
    <phoneticPr fontId="10"/>
  </si>
  <si>
    <t>事業区分</t>
    <rPh sb="0" eb="4">
      <t>ジギョウクブン</t>
    </rPh>
    <phoneticPr fontId="10"/>
  </si>
  <si>
    <t>営農地</t>
    <rPh sb="0" eb="3">
      <t>エイノウチ</t>
    </rPh>
    <phoneticPr fontId="10"/>
  </si>
  <si>
    <t>農地面積</t>
    <rPh sb="0" eb="4">
      <t>ノウチメンセキ</t>
    </rPh>
    <phoneticPr fontId="10"/>
  </si>
  <si>
    <t>農地
所有者</t>
    <rPh sb="0" eb="2">
      <t>ノウチ</t>
    </rPh>
    <rPh sb="3" eb="6">
      <t>ショユウシャ</t>
    </rPh>
    <phoneticPr fontId="10"/>
  </si>
  <si>
    <t>㎡</t>
    <phoneticPr fontId="10"/>
  </si>
  <si>
    <t>太陽光発電の占める面積</t>
    <rPh sb="0" eb="5">
      <t>タイヨウコウハツデン</t>
    </rPh>
    <rPh sb="6" eb="7">
      <t>シ</t>
    </rPh>
    <rPh sb="9" eb="11">
      <t>メンセキ</t>
    </rPh>
    <phoneticPr fontId="10"/>
  </si>
  <si>
    <t>占有率</t>
    <rPh sb="0" eb="3">
      <t>センユウリツ</t>
    </rPh>
    <phoneticPr fontId="10"/>
  </si>
  <si>
    <t>ため池</t>
    <rPh sb="2" eb="3">
      <t>イケ</t>
    </rPh>
    <phoneticPr fontId="10"/>
  </si>
  <si>
    <t>ため池面積</t>
    <rPh sb="2" eb="3">
      <t>イケ</t>
    </rPh>
    <rPh sb="3" eb="5">
      <t>メンセキ</t>
    </rPh>
    <phoneticPr fontId="10"/>
  </si>
  <si>
    <t>ため池
管理者</t>
    <rPh sb="2" eb="3">
      <t>イケ</t>
    </rPh>
    <rPh sb="4" eb="7">
      <t>カンリシャ</t>
    </rPh>
    <phoneticPr fontId="10"/>
  </si>
  <si>
    <t>廃棄物処分場</t>
    <rPh sb="0" eb="6">
      <t>ハイキブツショブンジョウ</t>
    </rPh>
    <phoneticPr fontId="10"/>
  </si>
  <si>
    <t>処分場面積</t>
    <rPh sb="0" eb="3">
      <t>ショブンジョウ</t>
    </rPh>
    <rPh sb="3" eb="5">
      <t>メンセキ</t>
    </rPh>
    <phoneticPr fontId="10"/>
  </si>
  <si>
    <t>処分場
管理者</t>
    <rPh sb="0" eb="3">
      <t>ショブンジョウ</t>
    </rPh>
    <rPh sb="4" eb="7">
      <t>カンリシャ</t>
    </rPh>
    <phoneticPr fontId="10"/>
  </si>
  <si>
    <t>発電所から施設までの距離</t>
    <rPh sb="0" eb="3">
      <t>ハツデンショ</t>
    </rPh>
    <rPh sb="10" eb="12">
      <t>キョリ</t>
    </rPh>
    <phoneticPr fontId="10"/>
  </si>
  <si>
    <t>送電方法</t>
    <phoneticPr fontId="10"/>
  </si>
  <si>
    <t>①当該発電設備と同一敷地内</t>
    <phoneticPr fontId="10"/>
  </si>
  <si>
    <t>電力需要
施設</t>
    <phoneticPr fontId="10"/>
  </si>
  <si>
    <t>②自営線供給が可能な施設</t>
    <phoneticPr fontId="10"/>
  </si>
  <si>
    <t>施設名称</t>
    <rPh sb="0" eb="2">
      <t>シセツ</t>
    </rPh>
    <rPh sb="2" eb="4">
      <t>メイショウ</t>
    </rPh>
    <phoneticPr fontId="10"/>
  </si>
  <si>
    <t>施設の分類</t>
    <phoneticPr fontId="10"/>
  </si>
  <si>
    <t>③農林漁業関連施設</t>
    <phoneticPr fontId="10"/>
  </si>
  <si>
    <t>建設の状況</t>
    <rPh sb="0" eb="2">
      <t>ケンセツ</t>
    </rPh>
    <rPh sb="3" eb="5">
      <t>ジョウキョウ</t>
    </rPh>
    <phoneticPr fontId="10"/>
  </si>
  <si>
    <t>竣工年月</t>
    <rPh sb="0" eb="4">
      <t>シュンコウネンゲツ</t>
    </rPh>
    <phoneticPr fontId="10"/>
  </si>
  <si>
    <t>月</t>
    <rPh sb="0" eb="1">
      <t>ツキ</t>
    </rPh>
    <phoneticPr fontId="10"/>
  </si>
  <si>
    <t>④地方公共団体の施設</t>
    <rPh sb="1" eb="7">
      <t>チホウコウキョウダンタイ</t>
    </rPh>
    <rPh sb="8" eb="10">
      <t>シセツ</t>
    </rPh>
    <phoneticPr fontId="10"/>
  </si>
  <si>
    <t>１階床面積</t>
    <rPh sb="1" eb="2">
      <t>カイ</t>
    </rPh>
    <rPh sb="2" eb="3">
      <t>ユカ</t>
    </rPh>
    <phoneticPr fontId="10"/>
  </si>
  <si>
    <t>延床面積</t>
    <rPh sb="0" eb="2">
      <t>ノベユカ</t>
    </rPh>
    <phoneticPr fontId="10"/>
  </si>
  <si>
    <t>①農業、林業</t>
    <rPh sb="1" eb="3">
      <t>ノウギョウ</t>
    </rPh>
    <rPh sb="4" eb="6">
      <t>リンギョウ</t>
    </rPh>
    <phoneticPr fontId="10"/>
  </si>
  <si>
    <t>所有者
(管理者)</t>
    <rPh sb="0" eb="3">
      <t>ショユウシャ</t>
    </rPh>
    <rPh sb="5" eb="8">
      <t>カンリシャ</t>
    </rPh>
    <phoneticPr fontId="10"/>
  </si>
  <si>
    <t>②漁業</t>
    <rPh sb="1" eb="3">
      <t>ギョギョウ</t>
    </rPh>
    <phoneticPr fontId="10"/>
  </si>
  <si>
    <t>事業の分類</t>
    <rPh sb="0" eb="2">
      <t>ジギョウ</t>
    </rPh>
    <rPh sb="3" eb="5">
      <t>ブンルイ</t>
    </rPh>
    <phoneticPr fontId="10"/>
  </si>
  <si>
    <t>③その他</t>
    <rPh sb="3" eb="4">
      <t>タ</t>
    </rPh>
    <phoneticPr fontId="10"/>
  </si>
  <si>
    <t>【農地の一時転用許可】</t>
    <phoneticPr fontId="10"/>
  </si>
  <si>
    <t>農地の一時転用許可に関する申請状況</t>
    <phoneticPr fontId="10"/>
  </si>
  <si>
    <t>【事業実施予定地の現況】</t>
    <phoneticPr fontId="10"/>
  </si>
  <si>
    <t>事業実施予定地の現況について説明してください（※B-2に写真等を添付してください。）</t>
    <rPh sb="14" eb="16">
      <t>セツメイ</t>
    </rPh>
    <phoneticPr fontId="10"/>
  </si>
  <si>
    <t>１． 営農地の発電設備を計画している農地の営農計画</t>
    <rPh sb="5" eb="6">
      <t>チ</t>
    </rPh>
    <phoneticPr fontId="10"/>
  </si>
  <si>
    <t>（１）下部の農地における作付予定作物及び作付面積</t>
    <phoneticPr fontId="10"/>
  </si>
  <si>
    <t>作付予定作物名</t>
    <phoneticPr fontId="21"/>
  </si>
  <si>
    <t>作付面積（㎡）</t>
    <phoneticPr fontId="21"/>
  </si>
  <si>
    <t>1年目</t>
    <rPh sb="1" eb="3">
      <t>ネンメ</t>
    </rPh>
    <phoneticPr fontId="21"/>
  </si>
  <si>
    <t>２年目</t>
    <rPh sb="1" eb="3">
      <t>ネンメ</t>
    </rPh>
    <phoneticPr fontId="21"/>
  </si>
  <si>
    <t>３年目</t>
    <rPh sb="1" eb="3">
      <t>ネンメ</t>
    </rPh>
    <phoneticPr fontId="21"/>
  </si>
  <si>
    <t>（２）営農に必要な農作業の期間</t>
    <phoneticPr fontId="10"/>
  </si>
  <si>
    <t>【記載例】</t>
    <rPh sb="1" eb="4">
      <t>キサイレイ</t>
    </rPh>
    <phoneticPr fontId="10"/>
  </si>
  <si>
    <t>1月</t>
    <rPh sb="1" eb="2">
      <t>ツキ</t>
    </rPh>
    <phoneticPr fontId="10"/>
  </si>
  <si>
    <t>2月</t>
  </si>
  <si>
    <t>3月</t>
  </si>
  <si>
    <t>4月</t>
  </si>
  <si>
    <t>5月</t>
  </si>
  <si>
    <t>6月</t>
  </si>
  <si>
    <t>7月</t>
  </si>
  <si>
    <t>8月</t>
  </si>
  <si>
    <t>9月</t>
  </si>
  <si>
    <t>10月</t>
  </si>
  <si>
    <t>11月</t>
  </si>
  <si>
    <t>12月</t>
  </si>
  <si>
    <t>２． 営農への影響の見込み</t>
    <phoneticPr fontId="10"/>
  </si>
  <si>
    <t>（１）生育に適した日照量の確保</t>
    <phoneticPr fontId="10"/>
  </si>
  <si>
    <t>作付予定作物</t>
    <phoneticPr fontId="21"/>
  </si>
  <si>
    <t>生育に適した条件等（日照特性等）及び設計上生育に支障が生じない理由</t>
    <phoneticPr fontId="21"/>
  </si>
  <si>
    <t>（２）効率的な農作業の実施</t>
    <phoneticPr fontId="10"/>
  </si>
  <si>
    <t>ア　支柱</t>
    <phoneticPr fontId="10"/>
  </si>
  <si>
    <t>高さ（m）</t>
    <phoneticPr fontId="21"/>
  </si>
  <si>
    <t>間隔
（m）</t>
    <phoneticPr fontId="21"/>
  </si>
  <si>
    <t>最低地上高　</t>
    <phoneticPr fontId="21"/>
  </si>
  <si>
    <t>最高地上高</t>
    <phoneticPr fontId="21"/>
  </si>
  <si>
    <t>イ　農作業を効率的に行う上で通常必要となる空間の確保について</t>
  </si>
  <si>
    <t>（３）下部の農地の単収</t>
  </si>
  <si>
    <t>単収見込み
（Ａ）（㎏/10a）</t>
    <phoneticPr fontId="21"/>
  </si>
  <si>
    <t>地域の平均的な単収
（Ｂ）（㎏/10a）</t>
    <phoneticPr fontId="21"/>
  </si>
  <si>
    <t>単収の増減見込み
（Ａ/Ｂ×100(％)）</t>
    <phoneticPr fontId="21"/>
  </si>
  <si>
    <t>地域の平均的な単収の根拠</t>
    <phoneticPr fontId="21"/>
  </si>
  <si>
    <t>３． 遮光率</t>
    <phoneticPr fontId="10"/>
  </si>
  <si>
    <t>遮光率</t>
    <phoneticPr fontId="21"/>
  </si>
  <si>
    <t>%</t>
    <phoneticPr fontId="21"/>
  </si>
  <si>
    <t>※算出根拠については別途添付すること。</t>
    <phoneticPr fontId="10"/>
  </si>
  <si>
    <t>自営線</t>
    <rPh sb="0" eb="3">
      <t>ジエイセン</t>
    </rPh>
    <phoneticPr fontId="10"/>
  </si>
  <si>
    <t>地中線</t>
    <rPh sb="0" eb="3">
      <t>チチュウセン</t>
    </rPh>
    <phoneticPr fontId="10"/>
  </si>
  <si>
    <t>架空線</t>
    <rPh sb="0" eb="3">
      <t>カクウセン</t>
    </rPh>
    <phoneticPr fontId="10"/>
  </si>
  <si>
    <t>m</t>
  </si>
  <si>
    <t>定置用蓄電池容量（kWh）</t>
    <rPh sb="0" eb="3">
      <t>テイチヨウ</t>
    </rPh>
    <rPh sb="3" eb="6">
      <t>チクデンチ</t>
    </rPh>
    <rPh sb="6" eb="8">
      <t>ヨウリョウ</t>
    </rPh>
    <phoneticPr fontId="11"/>
  </si>
  <si>
    <t>合計</t>
    <rPh sb="0" eb="2">
      <t>ゴウケイ</t>
    </rPh>
    <phoneticPr fontId="10"/>
  </si>
  <si>
    <t>架台の強度</t>
  </si>
  <si>
    <t>設置場所の環境</t>
  </si>
  <si>
    <t>地域における太陽光発電の新たな設置場所活用事業</t>
    <phoneticPr fontId="10"/>
  </si>
  <si>
    <t>【自営線】</t>
    <phoneticPr fontId="10"/>
  </si>
  <si>
    <t>見積書１【太陽光発電設備（蓄電池以外、自営線以外）】</t>
    <rPh sb="19" eb="22">
      <t>ジエイセン</t>
    </rPh>
    <rPh sb="22" eb="24">
      <t>イガイ</t>
    </rPh>
    <phoneticPr fontId="10"/>
  </si>
  <si>
    <t>見積書２【太陽光発電設備（蓄電池以外、自営線以外）】</t>
    <phoneticPr fontId="10"/>
  </si>
  <si>
    <t>太陽光発電設備(1/2)</t>
  </si>
  <si>
    <t>定置用蓄電池(1/2)</t>
  </si>
  <si>
    <t>自営線等(1/2)</t>
  </si>
  <si>
    <t>補助対象
外経費 [円](E)</t>
    <rPh sb="0" eb="2">
      <t>ホジョ</t>
    </rPh>
    <rPh sb="2" eb="4">
      <t>タイショウ</t>
    </rPh>
    <rPh sb="5" eb="6">
      <t>ガイ</t>
    </rPh>
    <rPh sb="6" eb="8">
      <t>ケイヒ</t>
    </rPh>
    <rPh sb="10" eb="11">
      <t>エン</t>
    </rPh>
    <phoneticPr fontId="11"/>
  </si>
  <si>
    <t>合計 [円]
(F)=
(D)+(E)</t>
    <rPh sb="0" eb="2">
      <t>ゴウケイ</t>
    </rPh>
    <rPh sb="4" eb="5">
      <t>エン</t>
    </rPh>
    <phoneticPr fontId="11"/>
  </si>
  <si>
    <t>※項目に、「共通仮設費」「現場管理費」「一般管理費」「設計費」「監理費」を計上する場合は、それらの項目の算出根拠とする経費（工事費）にを補助対象経費と補助対象外経費の割合で適切に按分すること</t>
    <rPh sb="1" eb="3">
      <t>コウモク</t>
    </rPh>
    <rPh sb="6" eb="8">
      <t>キョウツウ</t>
    </rPh>
    <rPh sb="8" eb="10">
      <t>カセツ</t>
    </rPh>
    <rPh sb="10" eb="11">
      <t>ヒ</t>
    </rPh>
    <rPh sb="13" eb="15">
      <t>ゲンバ</t>
    </rPh>
    <rPh sb="15" eb="18">
      <t>カンリヒ</t>
    </rPh>
    <rPh sb="20" eb="22">
      <t>イッパン</t>
    </rPh>
    <rPh sb="22" eb="25">
      <t>カンリヒ</t>
    </rPh>
    <rPh sb="32" eb="35">
      <t>カンリヒ</t>
    </rPh>
    <rPh sb="37" eb="39">
      <t>ケイジョウ</t>
    </rPh>
    <rPh sb="41" eb="43">
      <t>バアイ</t>
    </rPh>
    <rPh sb="49" eb="51">
      <t>コウモク</t>
    </rPh>
    <rPh sb="52" eb="54">
      <t>サンシュツ</t>
    </rPh>
    <rPh sb="54" eb="56">
      <t>コンキョ</t>
    </rPh>
    <rPh sb="59" eb="61">
      <t>ケイヒ</t>
    </rPh>
    <rPh sb="62" eb="64">
      <t>コウジ</t>
    </rPh>
    <rPh sb="64" eb="65">
      <t>ヒ</t>
    </rPh>
    <rPh sb="69" eb="70">
      <t>スケ</t>
    </rPh>
    <rPh sb="70" eb="72">
      <t>タイショウ</t>
    </rPh>
    <rPh sb="72" eb="74">
      <t>ケイヒ</t>
    </rPh>
    <rPh sb="83" eb="85">
      <t>ワリアイ</t>
    </rPh>
    <rPh sb="86" eb="88">
      <t>テキセツ</t>
    </rPh>
    <phoneticPr fontId="11"/>
  </si>
  <si>
    <r>
      <t xml:space="preserve">(8) 補助金所要額
</t>
    </r>
    <r>
      <rPr>
        <sz val="10"/>
        <rFont val="ＭＳ 明朝"/>
        <family val="1"/>
        <charset val="128"/>
      </rPr>
      <t>　※内訳は下記のとおり
　　(千円未満切り捨て)
    上限１億５０００万円</t>
    </r>
    <rPh sb="4" eb="7">
      <t>ホジョキン</t>
    </rPh>
    <rPh sb="7" eb="9">
      <t>ショヨウ</t>
    </rPh>
    <rPh sb="9" eb="10">
      <t>ガク</t>
    </rPh>
    <rPh sb="13" eb="15">
      <t>ウチワケ</t>
    </rPh>
    <rPh sb="16" eb="18">
      <t>カキ</t>
    </rPh>
    <rPh sb="30" eb="31">
      <t>キ</t>
    </rPh>
    <rPh sb="32" eb="33">
      <t>ス</t>
    </rPh>
    <rPh sb="40" eb="42">
      <t>ジョウゲン</t>
    </rPh>
    <rPh sb="49" eb="50">
      <t>エン</t>
    </rPh>
    <phoneticPr fontId="21"/>
  </si>
  <si>
    <t>電話番号</t>
    <phoneticPr fontId="10"/>
  </si>
  <si>
    <t>&lt;2.事業の主たる実施場所（発電所）及び電力需要施設の概要&gt;</t>
    <rPh sb="3" eb="5">
      <t>ジギョウ</t>
    </rPh>
    <rPh sb="6" eb="7">
      <t>シュ</t>
    </rPh>
    <rPh sb="9" eb="11">
      <t>ジッシ</t>
    </rPh>
    <rPh sb="11" eb="13">
      <t>バショ</t>
    </rPh>
    <rPh sb="14" eb="16">
      <t>ハツデン</t>
    </rPh>
    <rPh sb="16" eb="17">
      <t>ショ</t>
    </rPh>
    <rPh sb="18" eb="19">
      <t>オヨ</t>
    </rPh>
    <rPh sb="20" eb="22">
      <t>デンリョク</t>
    </rPh>
    <rPh sb="22" eb="24">
      <t>ジュヨウ</t>
    </rPh>
    <rPh sb="24" eb="26">
      <t>シセツ</t>
    </rPh>
    <rPh sb="27" eb="29">
      <t>ガイヨウ</t>
    </rPh>
    <phoneticPr fontId="10"/>
  </si>
  <si>
    <t>注１　記入欄が少ない場合は、別に資料を添付すること。</t>
  </si>
  <si>
    <t>建築基準法の多雪地域(垂直100㎝以上）</t>
    <rPh sb="1" eb="2">
      <t>チク</t>
    </rPh>
    <phoneticPr fontId="10"/>
  </si>
  <si>
    <t>　=太陽光発電設備(B1)+蓄電池システム(B2)</t>
    <phoneticPr fontId="10"/>
  </si>
  <si>
    <t>施設の年間電力消費量(昼間)(E)</t>
    <rPh sb="11" eb="13">
      <t>ヒルマ</t>
    </rPh>
    <phoneticPr fontId="10"/>
  </si>
  <si>
    <t>責任者（電話番号）：</t>
    <rPh sb="0" eb="3">
      <t>セキニンシャ</t>
    </rPh>
    <phoneticPr fontId="10"/>
  </si>
  <si>
    <t>　　　（E-mail）　：</t>
    <phoneticPr fontId="10"/>
  </si>
  <si>
    <t>担当者（電話番号）：</t>
    <rPh sb="0" eb="3">
      <t>タントウシャ</t>
    </rPh>
    <phoneticPr fontId="10"/>
  </si>
  <si>
    <t>所属部署名：</t>
    <rPh sb="0" eb="2">
      <t>ショゾク</t>
    </rPh>
    <rPh sb="2" eb="5">
      <t>ブショメイ</t>
    </rPh>
    <phoneticPr fontId="10"/>
  </si>
  <si>
    <t>役職：</t>
    <rPh sb="0" eb="2">
      <t>ヤクショク</t>
    </rPh>
    <phoneticPr fontId="10"/>
  </si>
  <si>
    <t>氏名：</t>
    <rPh sb="0" eb="2">
      <t>シメイ</t>
    </rPh>
    <phoneticPr fontId="10"/>
  </si>
  <si>
    <t>所属部署</t>
    <phoneticPr fontId="10"/>
  </si>
  <si>
    <t>b　浸水被害（高潮および津波想定区域も含む）</t>
    <rPh sb="2" eb="4">
      <t>シンスイ</t>
    </rPh>
    <rPh sb="4" eb="6">
      <t>ヒガイ</t>
    </rPh>
    <phoneticPr fontId="10"/>
  </si>
  <si>
    <t>該当あり（許認可、権利関係等関係者間の調整事項について記入してください。）</t>
    <rPh sb="0" eb="2">
      <t>ガイトウ</t>
    </rPh>
    <rPh sb="5" eb="8">
      <t>キョニンカ</t>
    </rPh>
    <rPh sb="9" eb="11">
      <t>ケンリ</t>
    </rPh>
    <rPh sb="11" eb="13">
      <t>カンケイ</t>
    </rPh>
    <rPh sb="13" eb="14">
      <t>トウ</t>
    </rPh>
    <rPh sb="14" eb="17">
      <t>カンケイシャ</t>
    </rPh>
    <rPh sb="17" eb="18">
      <t>カン</t>
    </rPh>
    <rPh sb="19" eb="21">
      <t>チョウセイ</t>
    </rPh>
    <rPh sb="21" eb="23">
      <t>ジコウ</t>
    </rPh>
    <rPh sb="27" eb="29">
      <t>キニュウ</t>
    </rPh>
    <phoneticPr fontId="10"/>
  </si>
  <si>
    <t>氏名</t>
    <rPh sb="0" eb="2">
      <t>シメイ</t>
    </rPh>
    <phoneticPr fontId="10"/>
  </si>
  <si>
    <t>職名</t>
    <rPh sb="0" eb="2">
      <t>ショクメイ</t>
    </rPh>
    <phoneticPr fontId="10"/>
  </si>
  <si>
    <t>所属部署</t>
    <rPh sb="0" eb="2">
      <t>ショゾク</t>
    </rPh>
    <rPh sb="2" eb="4">
      <t>ブショ</t>
    </rPh>
    <phoneticPr fontId="11"/>
  </si>
  <si>
    <t>職名</t>
    <phoneticPr fontId="10"/>
  </si>
  <si>
    <t>代表者役職</t>
    <rPh sb="0" eb="5">
      <t>ダイヒョウシャヤクショク</t>
    </rPh>
    <phoneticPr fontId="10"/>
  </si>
  <si>
    <t>代表者役職</t>
    <rPh sb="0" eb="2">
      <t>ダイヒョウ</t>
    </rPh>
    <rPh sb="2" eb="3">
      <t>シャ</t>
    </rPh>
    <rPh sb="3" eb="5">
      <t>ヤクショク</t>
    </rPh>
    <phoneticPr fontId="10"/>
  </si>
  <si>
    <t>代表者役職</t>
    <rPh sb="0" eb="3">
      <t>ダイヒョウシャ</t>
    </rPh>
    <rPh sb="3" eb="5">
      <t>ヤクショク</t>
    </rPh>
    <phoneticPr fontId="10"/>
  </si>
  <si>
    <t>既に太陽光発電設備が設置されている</t>
    <rPh sb="0" eb="1">
      <t>スデ</t>
    </rPh>
    <rPh sb="2" eb="5">
      <t>タイヨウコウ</t>
    </rPh>
    <rPh sb="5" eb="7">
      <t>ハツデン</t>
    </rPh>
    <rPh sb="7" eb="9">
      <t>セツビ</t>
    </rPh>
    <rPh sb="10" eb="12">
      <t>セッチ</t>
    </rPh>
    <phoneticPr fontId="10"/>
  </si>
  <si>
    <t>FIT/FIPいずれかの制度の認定を取得している</t>
    <rPh sb="12" eb="14">
      <t>セイド</t>
    </rPh>
    <rPh sb="15" eb="17">
      <t>ニンテイ</t>
    </rPh>
    <rPh sb="18" eb="20">
      <t>シュトク</t>
    </rPh>
    <phoneticPr fontId="10"/>
  </si>
  <si>
    <t>【既存設備の確認及び各種制度加入状況の確認】</t>
    <rPh sb="1" eb="3">
      <t>キゾン</t>
    </rPh>
    <rPh sb="3" eb="5">
      <t>セツビ</t>
    </rPh>
    <rPh sb="6" eb="8">
      <t>カクニン</t>
    </rPh>
    <rPh sb="8" eb="9">
      <t>オヨ</t>
    </rPh>
    <rPh sb="10" eb="12">
      <t>カクシュ</t>
    </rPh>
    <rPh sb="12" eb="14">
      <t>セイド</t>
    </rPh>
    <rPh sb="14" eb="16">
      <t>カニュウ</t>
    </rPh>
    <rPh sb="16" eb="18">
      <t>ジョウキョウ</t>
    </rPh>
    <rPh sb="19" eb="21">
      <t>カクニン</t>
    </rPh>
    <phoneticPr fontId="10"/>
  </si>
  <si>
    <t>事業実施の責任者・担当者</t>
    <rPh sb="0" eb="4">
      <t>ジギョウジッシ</t>
    </rPh>
    <phoneticPr fontId="10"/>
  </si>
  <si>
    <r>
      <rPr>
        <sz val="9"/>
        <rFont val="游ゴシック"/>
        <family val="3"/>
        <charset val="128"/>
        <scheme val="minor"/>
      </rPr>
      <t>垂直積雪量</t>
    </r>
    <r>
      <rPr>
        <sz val="10"/>
        <rFont val="游ゴシック"/>
        <family val="3"/>
        <charset val="128"/>
        <scheme val="minor"/>
      </rPr>
      <t>（cm）</t>
    </r>
    <phoneticPr fontId="10"/>
  </si>
  <si>
    <t>(B2)</t>
    <phoneticPr fontId="10"/>
  </si>
  <si>
    <t>年間維持管理費(L)</t>
    <phoneticPr fontId="10"/>
  </si>
  <si>
    <t>交付申請時までに必ず取得してください。</t>
    <phoneticPr fontId="10"/>
  </si>
  <si>
    <t>(B)=(B1)+(B2)</t>
    <phoneticPr fontId="10"/>
  </si>
  <si>
    <t>※ 補助対象経費の内訳</t>
    <rPh sb="2" eb="4">
      <t>ホジョ</t>
    </rPh>
    <rPh sb="4" eb="6">
      <t>タイショウ</t>
    </rPh>
    <rPh sb="6" eb="8">
      <t>ケイヒ</t>
    </rPh>
    <rPh sb="9" eb="11">
      <t>ウチワケ</t>
    </rPh>
    <phoneticPr fontId="10"/>
  </si>
  <si>
    <t>（１）責任者の所属部署・職・氏名　</t>
    <phoneticPr fontId="10"/>
  </si>
  <si>
    <t>（２）担当者の所属部署・職・氏名</t>
    <phoneticPr fontId="10"/>
  </si>
  <si>
    <t>設置費用(Q=O×1/2)</t>
    <rPh sb="0" eb="2">
      <t>セッチ</t>
    </rPh>
    <phoneticPr fontId="10"/>
  </si>
  <si>
    <r>
      <t>　　　別添B-2のとおり</t>
    </r>
    <r>
      <rPr>
        <sz val="10"/>
        <rFont val="游ゴシック"/>
        <family val="3"/>
        <charset val="128"/>
        <scheme val="minor"/>
      </rPr>
      <t>（①事業実施場所がわかる地図、②広域地図・縮尺地図に事業位置がわかる地図、
　　　　　　　　　　　　③最寄駅から事業場所までのアクセスルートがわかる地図。）</t>
    </r>
    <rPh sb="14" eb="20">
      <t>ジギョウジッシバショ</t>
    </rPh>
    <rPh sb="24" eb="26">
      <t>チズ</t>
    </rPh>
    <rPh sb="28" eb="30">
      <t>コウイキ</t>
    </rPh>
    <rPh sb="30" eb="32">
      <t>チズ</t>
    </rPh>
    <rPh sb="33" eb="35">
      <t>シュクシャク</t>
    </rPh>
    <rPh sb="35" eb="37">
      <t>チズ</t>
    </rPh>
    <rPh sb="38" eb="42">
      <t>ジギョウイチ</t>
    </rPh>
    <rPh sb="46" eb="48">
      <t>チズ</t>
    </rPh>
    <rPh sb="63" eb="66">
      <t>モヨリエキ</t>
    </rPh>
    <rPh sb="68" eb="70">
      <t>ジギョウ</t>
    </rPh>
    <rPh sb="70" eb="72">
      <t>バショ</t>
    </rPh>
    <rPh sb="86" eb="88">
      <t>チズ</t>
    </rPh>
    <phoneticPr fontId="10"/>
  </si>
  <si>
    <t>キュービクル</t>
    <phoneticPr fontId="10"/>
  </si>
  <si>
    <t>架台</t>
    <rPh sb="0" eb="2">
      <t>カダイ</t>
    </rPh>
    <phoneticPr fontId="10"/>
  </si>
  <si>
    <t>高所作業車損料</t>
    <rPh sb="0" eb="2">
      <t>コウショ</t>
    </rPh>
    <rPh sb="5" eb="7">
      <t>ソンリョウ</t>
    </rPh>
    <phoneticPr fontId="10"/>
  </si>
  <si>
    <t>余剰電力の使途を記入（余剰電力がある場合のみ記入する。）</t>
    <rPh sb="0" eb="4">
      <t>ヨジョウデンリョク</t>
    </rPh>
    <rPh sb="5" eb="7">
      <t>シト</t>
    </rPh>
    <rPh sb="8" eb="10">
      <t>キニュウ</t>
    </rPh>
    <rPh sb="11" eb="15">
      <t>ヨジョウデンリョク</t>
    </rPh>
    <rPh sb="18" eb="20">
      <t>バアイ</t>
    </rPh>
    <rPh sb="22" eb="24">
      <t>キニュウ</t>
    </rPh>
    <phoneticPr fontId="10"/>
  </si>
  <si>
    <t>地域における太陽光発電の新たな設置場所活用事業</t>
  </si>
  <si>
    <t>【太陽光発電設備（蓄電池以外、自営線以外）】の計</t>
    <phoneticPr fontId="10"/>
  </si>
  <si>
    <r>
      <t xml:space="preserve">(5) 基準額
</t>
    </r>
    <r>
      <rPr>
        <sz val="10"/>
        <rFont val="ＭＳ 明朝"/>
        <family val="1"/>
        <charset val="128"/>
      </rPr>
      <t xml:space="preserve"> ※(4)と同額</t>
    </r>
    <rPh sb="4" eb="6">
      <t>キジュン</t>
    </rPh>
    <rPh sb="6" eb="7">
      <t>ガク</t>
    </rPh>
    <rPh sb="14" eb="16">
      <t>ドウガク</t>
    </rPh>
    <phoneticPr fontId="21"/>
  </si>
  <si>
    <r>
      <t xml:space="preserve">(5) 基準額
</t>
    </r>
    <r>
      <rPr>
        <sz val="10"/>
        <rFont val="ＭＳ 明朝"/>
        <family val="1"/>
        <charset val="128"/>
      </rPr>
      <t xml:space="preserve"> ※採択通知の基準額</t>
    </r>
    <rPh sb="4" eb="6">
      <t>キジュン</t>
    </rPh>
    <rPh sb="6" eb="7">
      <t>ガク</t>
    </rPh>
    <rPh sb="15" eb="18">
      <t>キジュンガク</t>
    </rPh>
    <phoneticPr fontId="21"/>
  </si>
  <si>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21"/>
  </si>
  <si>
    <t>事業何年目</t>
    <rPh sb="0" eb="5">
      <t>ジギョウナンネンメ</t>
    </rPh>
    <phoneticPr fontId="10"/>
  </si>
  <si>
    <t>再エネ自家消費比率C=(B)/(A)</t>
    <phoneticPr fontId="10"/>
  </si>
  <si>
    <t>再エネ消費比率(昼間)(B1)/(E)</t>
    <rPh sb="8" eb="10">
      <t>ヒルマ</t>
    </rPh>
    <phoneticPr fontId="10"/>
  </si>
  <si>
    <t>責任者氏名</t>
    <rPh sb="0" eb="3">
      <t>セキニンシャ</t>
    </rPh>
    <rPh sb="3" eb="5">
      <t>シメイ</t>
    </rPh>
    <phoneticPr fontId="10"/>
  </si>
  <si>
    <t>認定農業者</t>
    <rPh sb="0" eb="2">
      <t>ニンテイ</t>
    </rPh>
    <rPh sb="2" eb="5">
      <t>ノウギョウシャ</t>
    </rPh>
    <phoneticPr fontId="10"/>
  </si>
  <si>
    <t>２種・３種農地での実施</t>
    <rPh sb="1" eb="2">
      <t>シュ</t>
    </rPh>
    <rPh sb="4" eb="5">
      <t>シュ</t>
    </rPh>
    <rPh sb="5" eb="7">
      <t>ノウチ</t>
    </rPh>
    <rPh sb="9" eb="11">
      <t>ジッシ</t>
    </rPh>
    <phoneticPr fontId="10"/>
  </si>
  <si>
    <t>以下の該当する項目にチェックを入れてください。</t>
    <rPh sb="0" eb="2">
      <t>イカ</t>
    </rPh>
    <rPh sb="3" eb="5">
      <t>ガイトウ</t>
    </rPh>
    <rPh sb="7" eb="9">
      <t>コウモク</t>
    </rPh>
    <rPh sb="15" eb="16">
      <t>イ</t>
    </rPh>
    <phoneticPr fontId="10"/>
  </si>
  <si>
    <t>【農地転用許可で10年が見込める提案の確認】</t>
    <rPh sb="1" eb="3">
      <t>ノウチ</t>
    </rPh>
    <rPh sb="3" eb="5">
      <t>テンヨウ</t>
    </rPh>
    <rPh sb="5" eb="7">
      <t>キョカ</t>
    </rPh>
    <rPh sb="10" eb="11">
      <t>ネン</t>
    </rPh>
    <rPh sb="12" eb="14">
      <t>ミコ</t>
    </rPh>
    <rPh sb="16" eb="18">
      <t>テイアン</t>
    </rPh>
    <rPh sb="19" eb="21">
      <t>カクニン</t>
    </rPh>
    <phoneticPr fontId="10"/>
  </si>
  <si>
    <t>再エネ特措法に基づく「事業計画策定ガイドライン（太陽光発電）」(ただし、専らFITの認定を受けた者に対するものを除く。)及び「説明会及び事前周知措置実施ガイドライン」（資源エネルギー庁）に定める遵守事項等に準拠して事業を実施すること。</t>
    <rPh sb="0" eb="1">
      <t>サイ</t>
    </rPh>
    <rPh sb="3" eb="6">
      <t>トクソホウ</t>
    </rPh>
    <rPh sb="7" eb="8">
      <t>モト</t>
    </rPh>
    <rPh sb="60" eb="61">
      <t>オヨ</t>
    </rPh>
    <rPh sb="63" eb="66">
      <t>セツメイカイ</t>
    </rPh>
    <rPh sb="66" eb="67">
      <t>オヨ</t>
    </rPh>
    <rPh sb="68" eb="72">
      <t>ジゼンシュウチ</t>
    </rPh>
    <rPh sb="72" eb="74">
      <t>ソチ</t>
    </rPh>
    <rPh sb="74" eb="76">
      <t>ジッシ</t>
    </rPh>
    <rPh sb="94" eb="95">
      <t>サダ</t>
    </rPh>
    <rPh sb="97" eb="99">
      <t>ジュンシュ</t>
    </rPh>
    <rPh sb="99" eb="101">
      <t>ジコウ</t>
    </rPh>
    <rPh sb="101" eb="102">
      <t>トウ</t>
    </rPh>
    <rPh sb="103" eb="104">
      <t>ジュン</t>
    </rPh>
    <rPh sb="104" eb="105">
      <t>ヨ</t>
    </rPh>
    <rPh sb="107" eb="109">
      <t>ジギョウ</t>
    </rPh>
    <rPh sb="110" eb="112">
      <t>ジッシ</t>
    </rPh>
    <phoneticPr fontId="10"/>
  </si>
  <si>
    <t>遵守する</t>
    <rPh sb="0" eb="2">
      <t>ジュンシュ</t>
    </rPh>
    <phoneticPr fontId="10"/>
  </si>
  <si>
    <t>令和６年度（補正予算）二酸化炭素排出抑制対策事業費等補助金
（民間企業等による再エネの導入及び地域共生加速化事業）
設置場所の特性に応じた再エネ導入・価格低減促進事業のうち
地域共生型の太陽光発電設備の導入促進事業
応募申請書</t>
    <rPh sb="0" eb="2">
      <t>レイワ</t>
    </rPh>
    <rPh sb="3" eb="5">
      <t>ネンド</t>
    </rPh>
    <rPh sb="6" eb="10">
      <t>ホセイヨサン</t>
    </rPh>
    <rPh sb="43" eb="45">
      <t>ドウニュウ</t>
    </rPh>
    <rPh sb="45" eb="46">
      <t>オヨ</t>
    </rPh>
    <rPh sb="47" eb="51">
      <t>チイキキョウセイ</t>
    </rPh>
    <rPh sb="51" eb="56">
      <t>カソクカジギョウ</t>
    </rPh>
    <rPh sb="58" eb="62">
      <t>セッチバショ</t>
    </rPh>
    <rPh sb="63" eb="65">
      <t>トクセイ</t>
    </rPh>
    <rPh sb="66" eb="67">
      <t>オウ</t>
    </rPh>
    <rPh sb="69" eb="70">
      <t>サイ</t>
    </rPh>
    <rPh sb="72" eb="74">
      <t>ドウニュウ</t>
    </rPh>
    <rPh sb="75" eb="79">
      <t>カカクテイゲン</t>
    </rPh>
    <rPh sb="79" eb="83">
      <t>ソクシンジギョウ</t>
    </rPh>
    <rPh sb="89" eb="92">
      <t>キョウセイガタ</t>
    </rPh>
    <rPh sb="98" eb="100">
      <t>セツビ</t>
    </rPh>
    <rPh sb="101" eb="105">
      <t>ドウニュウソクシン</t>
    </rPh>
    <phoneticPr fontId="10"/>
  </si>
  <si>
    <t>地域共生型の太陽光発電設備の導入促進事業　実施計画書</t>
    <rPh sb="2" eb="5">
      <t>キョウセイガタ</t>
    </rPh>
    <rPh sb="11" eb="13">
      <t>セツビ</t>
    </rPh>
    <rPh sb="14" eb="18">
      <t>ドウニュウソクシン</t>
    </rPh>
    <phoneticPr fontId="10"/>
  </si>
  <si>
    <t>～</t>
    <phoneticPr fontId="10"/>
  </si>
  <si>
    <t>※「申請予定」を選定された場合は、その理由及び申請予定時期について記載してください。</t>
    <rPh sb="2" eb="6">
      <t>シンセイヨテイ</t>
    </rPh>
    <rPh sb="8" eb="10">
      <t>センテイ</t>
    </rPh>
    <rPh sb="13" eb="15">
      <t>バアイ</t>
    </rPh>
    <rPh sb="21" eb="22">
      <t>オヨ</t>
    </rPh>
    <rPh sb="23" eb="29">
      <t>シンセイヨテイジキ</t>
    </rPh>
    <rPh sb="33" eb="35">
      <t>キサイ</t>
    </rPh>
    <phoneticPr fontId="10"/>
  </si>
  <si>
    <t>＜15．営農に関する事項＞（水面等事業への申請の場合は記載不要）</t>
    <rPh sb="14" eb="17">
      <t>スイメントウ</t>
    </rPh>
    <rPh sb="21" eb="23">
      <t>シンセイ</t>
    </rPh>
    <rPh sb="24" eb="26">
      <t>バアイ</t>
    </rPh>
    <phoneticPr fontId="10"/>
  </si>
  <si>
    <t>以下に該当する場合はチェックを入れ、確認できる文書等をD-4に添付してください。</t>
    <rPh sb="31" eb="33">
      <t>テンプ</t>
    </rPh>
    <phoneticPr fontId="10"/>
  </si>
  <si>
    <t>敷地内に電動車の充放電設備又は充電設備を設置し、本補助事業で導入する太陽光発電設備電力を当該施設で</t>
    <rPh sb="25" eb="27">
      <t>ホジョ</t>
    </rPh>
    <rPh sb="46" eb="48">
      <t>シセツ</t>
    </rPh>
    <phoneticPr fontId="10"/>
  </si>
  <si>
    <t>活用する。</t>
    <phoneticPr fontId="10"/>
  </si>
  <si>
    <t>敷地内の施設が地域の防災拠点となることが地方自治体との間で文書により明確に決められており、本補助事</t>
    <rPh sb="46" eb="48">
      <t>ホジョ</t>
    </rPh>
    <phoneticPr fontId="10"/>
  </si>
  <si>
    <t>業で導入する太陽光発電設備の電力がブラックアウトが起きた際にも活用できる。</t>
    <phoneticPr fontId="10"/>
  </si>
  <si>
    <t>事業実施者（需要家）がRE100に加盟している。</t>
    <rPh sb="6" eb="9">
      <t>ジュヨウカ</t>
    </rPh>
    <rPh sb="17" eb="19">
      <t>カメイ</t>
    </rPh>
    <phoneticPr fontId="10"/>
  </si>
  <si>
    <t>再エネ100 ReActionへ加盟している。</t>
    <rPh sb="0" eb="1">
      <t>サイ</t>
    </rPh>
    <phoneticPr fontId="10"/>
  </si>
  <si>
    <t>SBT（Science Based Targerts）を認定取得している。</t>
    <rPh sb="28" eb="30">
      <t>ニンテイ</t>
    </rPh>
    <rPh sb="30" eb="32">
      <t>シュトク</t>
    </rPh>
    <phoneticPr fontId="10"/>
  </si>
  <si>
    <t>TCFD（TaskForce on Climate-related Financial Disclosures）への賛同を表明している。</t>
    <phoneticPr fontId="10"/>
  </si>
  <si>
    <t>温室効果ガス排出削減に関する目標設定をしている。</t>
    <phoneticPr fontId="10"/>
  </si>
  <si>
    <t>デコ活応援団への参画、デコ活宣言の登録をしている。</t>
    <phoneticPr fontId="10"/>
  </si>
  <si>
    <t>エコ・ファーストの認定を受けている。</t>
    <rPh sb="9" eb="11">
      <t>ニンテイ</t>
    </rPh>
    <rPh sb="12" eb="13">
      <t>ウ</t>
    </rPh>
    <phoneticPr fontId="10"/>
  </si>
  <si>
    <t>＜14．営農に関する事項＞（営農地事業以外は記載不要）</t>
    <phoneticPr fontId="10"/>
  </si>
  <si>
    <t>＊総事業費全額の資金確保が必要です。</t>
    <rPh sb="1" eb="5">
      <t>ソウジギョウヒ</t>
    </rPh>
    <rPh sb="5" eb="7">
      <t>ゼンガク</t>
    </rPh>
    <rPh sb="8" eb="10">
      <t>シキン</t>
    </rPh>
    <rPh sb="10" eb="12">
      <t>カクホ</t>
    </rPh>
    <rPh sb="13" eb="15">
      <t>ヒツヨウ</t>
    </rPh>
    <phoneticPr fontId="10"/>
  </si>
  <si>
    <t>　　（１）B-1別紙１実施計画書と根拠資料</t>
  </si>
  <si>
    <t>　　（２）C-1別紙２経費内訳と根拠資料</t>
  </si>
  <si>
    <t>　　（３）その他参考資料</t>
  </si>
  <si>
    <t xml:space="preserve"> </t>
    <phoneticPr fontId="10"/>
  </si>
  <si>
    <t>なお、暴力団排除に関する誓約事項（公募要領 別紙）を確認し誓約いたします。</t>
    <phoneticPr fontId="10"/>
  </si>
  <si>
    <t>　    標記について、以下の必要書類を添えて</t>
    <phoneticPr fontId="10"/>
  </si>
  <si>
    <t>事業に申請します</t>
    <rPh sb="0" eb="2">
      <t>ジギョウ</t>
    </rPh>
    <rPh sb="3" eb="5">
      <t>シンセイ</t>
    </rPh>
    <phoneticPr fontId="10"/>
  </si>
  <si>
    <t>遊休農地の活用</t>
    <rPh sb="0" eb="4">
      <t>ユウキュウノウチ</t>
    </rPh>
    <rPh sb="5" eb="7">
      <t>カツヨウ</t>
    </rPh>
    <phoneticPr fontId="10"/>
  </si>
  <si>
    <t>合     計</t>
    <rPh sb="0" eb="1">
      <t>ゴウ</t>
    </rPh>
    <rPh sb="6" eb="7">
      <t>ケイ</t>
    </rPh>
    <phoneticPr fontId="10"/>
  </si>
  <si>
    <t>実施年度</t>
    <rPh sb="0" eb="2">
      <t>ジッシ</t>
    </rPh>
    <rPh sb="2" eb="4">
      <t>ネンド</t>
    </rPh>
    <phoneticPr fontId="10"/>
  </si>
  <si>
    <t>総事業費</t>
    <phoneticPr fontId="11"/>
  </si>
  <si>
    <t>CO2削減コスト</t>
    <rPh sb="3" eb="5">
      <t>サクゲン</t>
    </rPh>
    <phoneticPr fontId="10"/>
  </si>
  <si>
    <t>（単位：円）</t>
    <rPh sb="1" eb="3">
      <t>タンイ</t>
    </rPh>
    <rPh sb="4" eb="5">
      <t>エン</t>
    </rPh>
    <phoneticPr fontId="10"/>
  </si>
  <si>
    <t>【経費内訳】（１年目）</t>
    <rPh sb="8" eb="10">
      <t>ネンメ</t>
    </rPh>
    <phoneticPr fontId="24"/>
  </si>
  <si>
    <t>【経費内訳】（２年目）</t>
    <rPh sb="8" eb="10">
      <t>ネンメ</t>
    </rPh>
    <phoneticPr fontId="24"/>
  </si>
  <si>
    <t>【経費内訳】（全体）</t>
    <rPh sb="7" eb="9">
      <t>ゼンタイ</t>
    </rPh>
    <phoneticPr fontId="24"/>
  </si>
  <si>
    <t>令和７年度</t>
    <rPh sb="0" eb="2">
      <t>レイワ</t>
    </rPh>
    <rPh sb="3" eb="5">
      <t>ネンド</t>
    </rPh>
    <phoneticPr fontId="10"/>
  </si>
  <si>
    <t>令和８年度</t>
    <rPh sb="0" eb="2">
      <t>レイワ</t>
    </rPh>
    <rPh sb="3" eb="5">
      <t>ネンド</t>
    </rPh>
    <phoneticPr fontId="10"/>
  </si>
  <si>
    <t>今年の3月31日なら「3/31」、2025年の3月31日なら「2025/3/31」と入力してください。和暦表示されます。</t>
    <rPh sb="51" eb="55">
      <t>ワレキヒョウジ</t>
    </rPh>
    <phoneticPr fontId="10"/>
  </si>
  <si>
    <r>
      <t>CO2削減量（G)</t>
    </r>
    <r>
      <rPr>
        <sz val="9"/>
        <rFont val="游ゴシック"/>
        <family val="3"/>
        <charset val="128"/>
        <scheme val="minor"/>
      </rPr>
      <t>（太陽光発電設備＋蓄電池システム）</t>
    </r>
    <rPh sb="3" eb="6">
      <t>サクゲンリョウ</t>
    </rPh>
    <rPh sb="10" eb="13">
      <t>タイヨウコウ</t>
    </rPh>
    <rPh sb="13" eb="15">
      <t>ハツデン</t>
    </rPh>
    <rPh sb="15" eb="17">
      <t>セツビ</t>
    </rPh>
    <rPh sb="18" eb="21">
      <t>チクデンチ</t>
    </rPh>
    <phoneticPr fontId="10"/>
  </si>
  <si>
    <t>(G1)</t>
    <phoneticPr fontId="10"/>
  </si>
  <si>
    <t>(G2)</t>
    <phoneticPr fontId="10"/>
  </si>
  <si>
    <t>(G)=(G1)+(G2)</t>
    <phoneticPr fontId="10"/>
  </si>
  <si>
    <t>※施設全体のCO2排出量（H)</t>
    <rPh sb="1" eb="5">
      <t>シセツゼンタイ</t>
    </rPh>
    <rPh sb="9" eb="11">
      <t>ハイシュツ</t>
    </rPh>
    <rPh sb="11" eb="12">
      <t>リョウ</t>
    </rPh>
    <phoneticPr fontId="10"/>
  </si>
  <si>
    <t>（CO2排出係数は「0.438 kg-CO2/kWh」を使用しています。）</t>
    <phoneticPr fontId="10"/>
  </si>
  <si>
    <t>C-2経費区分集計表（１年目）</t>
    <rPh sb="3" eb="5">
      <t>ケイヒ</t>
    </rPh>
    <rPh sb="5" eb="7">
      <t>クブン</t>
    </rPh>
    <rPh sb="7" eb="9">
      <t>シュウケイ</t>
    </rPh>
    <rPh sb="9" eb="10">
      <t>ヒョウ</t>
    </rPh>
    <rPh sb="12" eb="14">
      <t>ネンメ</t>
    </rPh>
    <phoneticPr fontId="11"/>
  </si>
  <si>
    <t>C-2経費区分集計表（２年目）</t>
    <rPh sb="3" eb="5">
      <t>ケイヒ</t>
    </rPh>
    <rPh sb="5" eb="7">
      <t>クブン</t>
    </rPh>
    <rPh sb="7" eb="9">
      <t>シュウケイ</t>
    </rPh>
    <rPh sb="9" eb="10">
      <t>ヒョウ</t>
    </rPh>
    <rPh sb="12" eb="14">
      <t>ネンメ</t>
    </rPh>
    <phoneticPr fontId="11"/>
  </si>
  <si>
    <t>経費区分集計表(太陽光発電設備等の記載例)</t>
    <rPh sb="0" eb="2">
      <t>ケイヒ</t>
    </rPh>
    <rPh sb="2" eb="4">
      <t>クブン</t>
    </rPh>
    <rPh sb="4" eb="6">
      <t>シュウケイ</t>
    </rPh>
    <rPh sb="6" eb="7">
      <t>ヒョウ</t>
    </rPh>
    <rPh sb="8" eb="16">
      <t>タイヨウコウハツデンセツビトウ</t>
    </rPh>
    <rPh sb="17" eb="19">
      <t>キサイ</t>
    </rPh>
    <rPh sb="19" eb="20">
      <t>レイ</t>
    </rPh>
    <phoneticPr fontId="11"/>
  </si>
  <si>
    <t>導入する</t>
  </si>
  <si>
    <t>(B1)</t>
    <phoneticPr fontId="10"/>
  </si>
  <si>
    <t>カーボン・クレジット制度へ登録している</t>
    <rPh sb="10" eb="12">
      <t>セイド</t>
    </rPh>
    <rPh sb="13" eb="15">
      <t>トウロク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</si>
</sst>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 "/>
    <numFmt numFmtId="177" formatCode="#,##0.0"/>
    <numFmt numFmtId="178" formatCode="#,##0\ \ "/>
    <numFmt numFmtId="179" formatCode="\(\ #,##0"/>
    <numFmt numFmtId="180" formatCode="ge\.m\.d\(aaa\)"/>
    <numFmt numFmtId="181" formatCode="[$-411]ggge&quot;年&quot;m&quot;月&quot;d&quot;日&quot;;@"/>
    <numFmt numFmtId="182" formatCode="ggge&quot;年&quot;m&quot;月&quot;d&quot;日&quot;"/>
    <numFmt numFmtId="183" formatCode="#,##0&quot;円&quot;"/>
    <numFmt numFmtId="184" formatCode="0.0%"/>
    <numFmt numFmtId="185" formatCode="#,##0&quot;  &quot;"/>
    <numFmt numFmtId="186" formatCode="#,##0.0\ \ "/>
    <numFmt numFmtId="187" formatCode="0.0_ "/>
    <numFmt numFmtId="188" formatCode="#,##0.00&quot;㎡&quot;"/>
    <numFmt numFmtId="189" formatCode="#,##0.0&quot; m&quot;"/>
    <numFmt numFmtId="190" formatCode="0.0"/>
  </numFmts>
  <fonts count="83">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9"/>
      <color theme="1"/>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sz val="10.5"/>
      <name val="ＭＳ 明朝"/>
      <family val="1"/>
      <charset val="128"/>
    </font>
    <font>
      <b/>
      <sz val="11"/>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10"/>
      <name val="ＭＳ Ｐゴシック"/>
      <family val="3"/>
      <charset val="128"/>
    </font>
    <font>
      <b/>
      <sz val="11"/>
      <name val="ＭＳ Ｐゴシック"/>
      <family val="2"/>
      <charset val="128"/>
    </font>
    <font>
      <sz val="10"/>
      <color theme="1"/>
      <name val="游ゴシック"/>
      <family val="2"/>
      <scheme val="minor"/>
    </font>
    <font>
      <sz val="12"/>
      <name val="Arial"/>
      <family val="1"/>
      <charset val="128"/>
    </font>
    <font>
      <b/>
      <sz val="11"/>
      <name val="Yu Gothic"/>
      <family val="2"/>
      <charset val="128"/>
    </font>
    <font>
      <sz val="8"/>
      <color rgb="FFFF0000"/>
      <name val="游ゴシック"/>
      <family val="2"/>
      <charset val="128"/>
      <scheme val="minor"/>
    </font>
    <font>
      <b/>
      <sz val="14"/>
      <color rgb="FFFF0000"/>
      <name val="游ゴシック"/>
      <family val="3"/>
      <charset val="128"/>
      <scheme val="minor"/>
    </font>
    <font>
      <sz val="11"/>
      <name val="ＭＳ ゴシック"/>
      <family val="3"/>
      <charset val="128"/>
    </font>
    <font>
      <b/>
      <u/>
      <sz val="14"/>
      <color rgb="FFFF0000"/>
      <name val="游ゴシック"/>
      <family val="3"/>
      <charset val="128"/>
      <scheme val="minor"/>
    </font>
    <font>
      <sz val="9"/>
      <name val="ＭＳ 明朝"/>
      <family val="1"/>
      <charset val="128"/>
    </font>
    <font>
      <sz val="9"/>
      <name val="ＭＳ Ｐゴシック"/>
      <family val="2"/>
      <charset val="128"/>
    </font>
    <font>
      <sz val="9"/>
      <name val="ＭＳ Ｐゴシック"/>
      <family val="3"/>
      <charset val="128"/>
    </font>
    <font>
      <b/>
      <sz val="12"/>
      <color rgb="FFFF0000"/>
      <name val="ＭＳ Ｐゴシック"/>
      <family val="3"/>
      <charset val="128"/>
    </font>
    <font>
      <b/>
      <sz val="14"/>
      <color theme="1"/>
      <name val="游ゴシック"/>
      <family val="3"/>
      <charset val="128"/>
      <scheme val="minor"/>
    </font>
    <font>
      <sz val="10"/>
      <color rgb="FF000000"/>
      <name val="游ゴシック"/>
      <family val="3"/>
      <charset val="128"/>
      <scheme val="minor"/>
    </font>
    <font>
      <b/>
      <sz val="6"/>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rgb="FFFF0000"/>
      <name val="游ゴシック"/>
      <family val="2"/>
      <scheme val="minor"/>
    </font>
    <font>
      <b/>
      <sz val="11"/>
      <color rgb="FF0070C0"/>
      <name val="游ゴシック"/>
      <family val="3"/>
      <charset val="128"/>
      <scheme val="minor"/>
    </font>
    <font>
      <u/>
      <sz val="11"/>
      <color theme="10"/>
      <name val="游ゴシック"/>
      <family val="2"/>
      <scheme val="minor"/>
    </font>
    <font>
      <sz val="9"/>
      <color rgb="FF00B050"/>
      <name val="游ゴシック"/>
      <family val="3"/>
      <charset val="128"/>
      <scheme val="minor"/>
    </font>
    <font>
      <u/>
      <sz val="11"/>
      <color theme="1"/>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00B0F0"/>
        <bgColor indexed="64"/>
      </patternFill>
    </fill>
  </fills>
  <borders count="18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hair">
        <color indexed="64"/>
      </bottom>
      <diagonal/>
    </border>
    <border>
      <left/>
      <right style="hair">
        <color indexed="64"/>
      </right>
      <top style="hair">
        <color indexed="64"/>
      </top>
      <bottom style="thin">
        <color indexed="64"/>
      </bottom>
      <diagonal/>
    </border>
    <border>
      <left/>
      <right style="medium">
        <color indexed="64"/>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medium">
        <color indexed="64"/>
      </bottom>
      <diagonal/>
    </border>
    <border>
      <left/>
      <right style="hair">
        <color indexed="64"/>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hair">
        <color indexed="64"/>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left style="hair">
        <color indexed="64"/>
      </left>
      <right/>
      <top style="thin">
        <color indexed="64"/>
      </top>
      <bottom style="medium">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theme="0" tint="-0.14996795556505021"/>
      </left>
      <right/>
      <top style="hair">
        <color theme="0" tint="-0.14996795556505021"/>
      </top>
      <bottom style="hair">
        <color theme="0" tint="-0.14996795556505021"/>
      </bottom>
      <diagonal/>
    </border>
    <border>
      <left/>
      <right/>
      <top style="hair">
        <color theme="0" tint="-0.14996795556505021"/>
      </top>
      <bottom style="hair">
        <color theme="0" tint="-0.14996795556505021"/>
      </bottom>
      <diagonal/>
    </border>
    <border>
      <left/>
      <right style="hair">
        <color theme="0" tint="-0.14996795556505021"/>
      </right>
      <top style="hair">
        <color theme="0" tint="-0.14996795556505021"/>
      </top>
      <bottom style="hair">
        <color theme="0" tint="-0.14996795556505021"/>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style="thin">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29">
    <xf numFmtId="0" fontId="0" fillId="0" borderId="0"/>
    <xf numFmtId="38" fontId="14" fillId="0" borderId="0" applyFont="0" applyFill="0" applyBorder="0" applyAlignment="0" applyProtection="0">
      <alignment vertical="center"/>
    </xf>
    <xf numFmtId="0" fontId="19" fillId="0" borderId="0"/>
    <xf numFmtId="0" fontId="15" fillId="0" borderId="0">
      <alignment vertical="center"/>
    </xf>
    <xf numFmtId="0" fontId="9" fillId="0" borderId="0">
      <alignment vertical="center"/>
    </xf>
    <xf numFmtId="38" fontId="9" fillId="0" borderId="0" applyFont="0" applyFill="0" applyBorder="0" applyAlignment="0" applyProtection="0">
      <alignment vertical="center"/>
    </xf>
    <xf numFmtId="38" fontId="15"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51" fillId="0" borderId="0" applyNumberForma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4" fillId="0" borderId="0"/>
    <xf numFmtId="38" fontId="14" fillId="0" borderId="0" applyFont="0" applyFill="0" applyBorder="0" applyAlignment="0" applyProtection="0">
      <alignment vertical="center"/>
    </xf>
    <xf numFmtId="0" fontId="80" fillId="0" borderId="0" applyNumberFormat="0" applyFill="0" applyBorder="0" applyAlignment="0" applyProtection="0"/>
  </cellStyleXfs>
  <cellXfs count="1533">
    <xf numFmtId="0" fontId="0" fillId="0" borderId="0" xfId="0"/>
    <xf numFmtId="38" fontId="36" fillId="0" borderId="2" xfId="6" applyFont="1" applyBorder="1">
      <alignment vertical="center"/>
    </xf>
    <xf numFmtId="38" fontId="40" fillId="0" borderId="5" xfId="6" applyFont="1" applyBorder="1">
      <alignment vertical="center"/>
    </xf>
    <xf numFmtId="38" fontId="40" fillId="0" borderId="8" xfId="6" applyFont="1" applyBorder="1">
      <alignment vertical="center"/>
    </xf>
    <xf numFmtId="38" fontId="40" fillId="0" borderId="2" xfId="6" applyFont="1" applyBorder="1">
      <alignment vertical="center"/>
    </xf>
    <xf numFmtId="0" fontId="19" fillId="0" borderId="0" xfId="0" applyFont="1" applyAlignment="1">
      <alignment vertical="center"/>
    </xf>
    <xf numFmtId="0" fontId="46" fillId="0" borderId="0" xfId="0" applyFont="1" applyAlignment="1">
      <alignment vertical="center"/>
    </xf>
    <xf numFmtId="0" fontId="19" fillId="0" borderId="31" xfId="0" applyFont="1" applyBorder="1" applyAlignment="1">
      <alignment vertical="center"/>
    </xf>
    <xf numFmtId="0" fontId="47" fillId="0" borderId="0" xfId="0" applyFont="1" applyAlignment="1">
      <alignment horizontal="left" vertical="center" wrapText="1"/>
    </xf>
    <xf numFmtId="0" fontId="47" fillId="0" borderId="0" xfId="0" applyFont="1" applyAlignment="1">
      <alignment horizontal="center" vertical="center" wrapText="1"/>
    </xf>
    <xf numFmtId="0" fontId="47" fillId="0" borderId="0" xfId="0" applyFont="1" applyAlignment="1">
      <alignment vertical="center" wrapText="1"/>
    </xf>
    <xf numFmtId="0" fontId="47" fillId="0" borderId="0" xfId="0" applyFont="1" applyAlignment="1">
      <alignment horizontal="left" vertical="center"/>
    </xf>
    <xf numFmtId="0" fontId="17" fillId="0" borderId="0" xfId="0" applyFont="1" applyAlignment="1">
      <alignment horizontal="left" vertical="center" wrapText="1"/>
    </xf>
    <xf numFmtId="0" fontId="49" fillId="0" borderId="0" xfId="0" applyFont="1" applyAlignment="1">
      <alignment vertical="center" wrapText="1"/>
    </xf>
    <xf numFmtId="0" fontId="52" fillId="0" borderId="0" xfId="0" applyFont="1" applyAlignment="1">
      <alignment vertical="center"/>
    </xf>
    <xf numFmtId="0" fontId="45" fillId="0" borderId="31" xfId="0" applyFont="1" applyBorder="1" applyAlignment="1">
      <alignment vertical="center"/>
    </xf>
    <xf numFmtId="0" fontId="45" fillId="0" borderId="0" xfId="0" applyFont="1" applyAlignment="1">
      <alignment vertical="center"/>
    </xf>
    <xf numFmtId="0" fontId="45" fillId="0" borderId="25" xfId="0" applyFont="1" applyBorder="1" applyAlignment="1">
      <alignment vertical="center"/>
    </xf>
    <xf numFmtId="0" fontId="45" fillId="0" borderId="36" xfId="0" applyFont="1" applyBorder="1" applyAlignment="1">
      <alignment vertical="center"/>
    </xf>
    <xf numFmtId="0" fontId="45" fillId="0" borderId="20" xfId="0" applyFont="1" applyBorder="1" applyAlignment="1">
      <alignment vertical="center"/>
    </xf>
    <xf numFmtId="0" fontId="45" fillId="0" borderId="31" xfId="0" applyFont="1" applyBorder="1" applyAlignment="1">
      <alignment horizontal="center" vertical="center" shrinkToFit="1"/>
    </xf>
    <xf numFmtId="0" fontId="52" fillId="0" borderId="31" xfId="0" applyFont="1" applyBorder="1" applyAlignment="1">
      <alignment vertical="center"/>
    </xf>
    <xf numFmtId="0" fontId="52" fillId="0" borderId="25" xfId="0" applyFont="1" applyBorder="1" applyAlignment="1">
      <alignment vertical="center"/>
    </xf>
    <xf numFmtId="0" fontId="52" fillId="0" borderId="20" xfId="0" applyFont="1" applyBorder="1" applyAlignment="1">
      <alignment vertical="center"/>
    </xf>
    <xf numFmtId="0" fontId="45" fillId="0" borderId="88" xfId="0" applyFont="1" applyBorder="1" applyAlignment="1">
      <alignment vertical="center"/>
    </xf>
    <xf numFmtId="0" fontId="52" fillId="0" borderId="34" xfId="0" applyFont="1" applyBorder="1" applyAlignment="1">
      <alignment vertical="center"/>
    </xf>
    <xf numFmtId="0" fontId="48" fillId="0" borderId="8" xfId="0" applyFont="1" applyBorder="1" applyAlignment="1">
      <alignment vertical="center"/>
    </xf>
    <xf numFmtId="0" fontId="48" fillId="0" borderId="9" xfId="0" applyFont="1" applyBorder="1" applyAlignment="1">
      <alignment vertical="center"/>
    </xf>
    <xf numFmtId="0" fontId="48" fillId="0" borderId="0" xfId="0" applyFont="1" applyAlignment="1">
      <alignment vertical="center"/>
    </xf>
    <xf numFmtId="0" fontId="45" fillId="0" borderId="3" xfId="0" applyFont="1" applyBorder="1" applyAlignment="1">
      <alignment vertical="center"/>
    </xf>
    <xf numFmtId="0" fontId="19" fillId="0" borderId="0" xfId="0" applyFont="1"/>
    <xf numFmtId="3" fontId="19" fillId="0" borderId="1" xfId="0" applyNumberFormat="1" applyFont="1" applyBorder="1" applyAlignment="1">
      <alignment horizontal="right" vertical="center"/>
    </xf>
    <xf numFmtId="0" fontId="48" fillId="0" borderId="13" xfId="0" applyFont="1" applyBorder="1" applyAlignment="1">
      <alignment vertical="center"/>
    </xf>
    <xf numFmtId="0" fontId="48" fillId="0" borderId="31" xfId="0" applyFont="1" applyBorder="1" applyAlignment="1">
      <alignment horizontal="left" vertical="top"/>
    </xf>
    <xf numFmtId="4" fontId="45" fillId="0" borderId="25" xfId="0" applyNumberFormat="1" applyFont="1" applyBorder="1" applyAlignment="1">
      <alignment vertical="center"/>
    </xf>
    <xf numFmtId="0" fontId="50" fillId="0" borderId="31" xfId="0" applyFont="1" applyBorder="1" applyAlignment="1">
      <alignment vertical="top" wrapText="1"/>
    </xf>
    <xf numFmtId="0" fontId="50" fillId="0" borderId="25" xfId="0" applyFont="1" applyBorder="1" applyAlignment="1">
      <alignment vertical="top" wrapText="1"/>
    </xf>
    <xf numFmtId="0" fontId="50" fillId="0" borderId="33" xfId="0" applyFont="1" applyBorder="1" applyAlignment="1">
      <alignment vertical="top" wrapText="1"/>
    </xf>
    <xf numFmtId="0" fontId="50" fillId="0" borderId="34" xfId="0" applyFont="1" applyBorder="1" applyAlignment="1">
      <alignment vertical="top" wrapText="1"/>
    </xf>
    <xf numFmtId="0" fontId="50" fillId="0" borderId="35" xfId="0" applyFont="1" applyBorder="1" applyAlignment="1">
      <alignment vertical="top" wrapText="1"/>
    </xf>
    <xf numFmtId="0" fontId="45" fillId="0" borderId="0" xfId="0" applyFont="1" applyAlignment="1">
      <alignment vertical="top"/>
    </xf>
    <xf numFmtId="0" fontId="48" fillId="0" borderId="34" xfId="0" applyFont="1" applyBorder="1" applyAlignment="1">
      <alignment vertical="top"/>
    </xf>
    <xf numFmtId="0" fontId="50" fillId="0" borderId="34" xfId="0" applyFont="1" applyBorder="1" applyAlignment="1">
      <alignment vertical="top"/>
    </xf>
    <xf numFmtId="0" fontId="48" fillId="0" borderId="33" xfId="0" applyFont="1" applyBorder="1" applyAlignment="1">
      <alignment horizontal="left" vertical="top"/>
    </xf>
    <xf numFmtId="4" fontId="15" fillId="0" borderId="0" xfId="0" applyNumberFormat="1" applyFont="1" applyAlignment="1">
      <alignment vertical="center"/>
    </xf>
    <xf numFmtId="0" fontId="20" fillId="0" borderId="0" xfId="2" applyFont="1" applyAlignment="1">
      <alignment horizontal="left" vertical="center"/>
    </xf>
    <xf numFmtId="0" fontId="22" fillId="0" borderId="0" xfId="2" applyFont="1" applyAlignment="1">
      <alignment horizontal="left" vertical="top" wrapText="1"/>
    </xf>
    <xf numFmtId="0" fontId="12" fillId="0" borderId="0" xfId="2" applyFont="1" applyAlignment="1">
      <alignment horizontal="left" vertical="top" wrapText="1"/>
    </xf>
    <xf numFmtId="0" fontId="23" fillId="0" borderId="34" xfId="2" applyFont="1" applyBorder="1" applyAlignment="1">
      <alignment horizontal="center" vertical="center" wrapText="1"/>
    </xf>
    <xf numFmtId="0" fontId="23" fillId="0" borderId="0" xfId="2" applyFont="1" applyAlignment="1">
      <alignment vertical="center" wrapText="1"/>
    </xf>
    <xf numFmtId="12" fontId="12" fillId="0" borderId="0" xfId="2" quotePrefix="1" applyNumberFormat="1" applyFont="1" applyAlignment="1">
      <alignment horizontal="left" vertical="top" wrapText="1"/>
    </xf>
    <xf numFmtId="0" fontId="23" fillId="0" borderId="0" xfId="2" applyFont="1" applyAlignment="1">
      <alignment horizontal="left" vertical="center" wrapText="1"/>
    </xf>
    <xf numFmtId="0" fontId="13" fillId="0" borderId="0" xfId="2" applyFont="1" applyAlignment="1">
      <alignment vertical="top" wrapText="1"/>
    </xf>
    <xf numFmtId="0" fontId="12" fillId="0" borderId="0" xfId="2" quotePrefix="1" applyFont="1" applyAlignment="1">
      <alignment horizontal="left" vertical="top" wrapText="1"/>
    </xf>
    <xf numFmtId="3" fontId="26" fillId="0" borderId="44" xfId="2" applyNumberFormat="1" applyFont="1" applyBorder="1" applyAlignment="1">
      <alignment horizontal="right" vertical="center" wrapText="1"/>
    </xf>
    <xf numFmtId="3" fontId="26" fillId="0" borderId="56" xfId="2" applyNumberFormat="1" applyFont="1" applyBorder="1" applyAlignment="1">
      <alignment horizontal="right" vertical="center" wrapText="1"/>
    </xf>
    <xf numFmtId="0" fontId="22" fillId="0" borderId="64" xfId="2" applyFont="1" applyBorder="1" applyAlignment="1">
      <alignment horizontal="center" vertical="center" wrapText="1"/>
    </xf>
    <xf numFmtId="0" fontId="12" fillId="0" borderId="67" xfId="2" applyFont="1" applyBorder="1" applyAlignment="1">
      <alignment horizontal="center" vertical="center" shrinkToFit="1"/>
    </xf>
    <xf numFmtId="0" fontId="12" fillId="0" borderId="69" xfId="2" applyFont="1" applyBorder="1" applyAlignment="1">
      <alignment horizontal="center" vertical="center" shrinkToFit="1"/>
    </xf>
    <xf numFmtId="0" fontId="12" fillId="0" borderId="72" xfId="2" applyFont="1" applyBorder="1" applyAlignment="1">
      <alignment horizontal="center" vertical="center" shrinkToFit="1"/>
    </xf>
    <xf numFmtId="0" fontId="22" fillId="0" borderId="69" xfId="2" applyFont="1" applyBorder="1" applyAlignment="1">
      <alignment horizontal="center" vertical="center" shrinkToFit="1"/>
    </xf>
    <xf numFmtId="0" fontId="46" fillId="0" borderId="0" xfId="0" applyFont="1" applyAlignment="1" applyProtection="1">
      <alignment vertical="center"/>
      <protection locked="0"/>
    </xf>
    <xf numFmtId="0" fontId="19" fillId="0" borderId="1" xfId="0" applyFont="1" applyBorder="1" applyAlignment="1">
      <alignment horizontal="center" vertical="center"/>
    </xf>
    <xf numFmtId="0" fontId="52" fillId="0" borderId="0" xfId="0" applyFont="1" applyAlignment="1" applyProtection="1">
      <alignment vertical="center"/>
      <protection locked="0"/>
    </xf>
    <xf numFmtId="38" fontId="36" fillId="0" borderId="5" xfId="6" applyFont="1" applyBorder="1" applyAlignment="1" applyProtection="1">
      <alignment vertical="center" shrinkToFit="1"/>
      <protection locked="0"/>
    </xf>
    <xf numFmtId="38" fontId="36" fillId="0" borderId="8" xfId="6" applyFont="1" applyBorder="1" applyAlignment="1" applyProtection="1">
      <alignment vertical="center" shrinkToFit="1"/>
      <protection locked="0"/>
    </xf>
    <xf numFmtId="0" fontId="45" fillId="0" borderId="33" xfId="0" applyFont="1" applyBorder="1" applyAlignment="1">
      <alignment vertical="center"/>
    </xf>
    <xf numFmtId="0" fontId="45" fillId="0" borderId="34" xfId="0" applyFont="1" applyBorder="1" applyAlignment="1">
      <alignment vertical="center"/>
    </xf>
    <xf numFmtId="0" fontId="45" fillId="0" borderId="35" xfId="0" applyFont="1" applyBorder="1" applyAlignment="1">
      <alignment vertical="center"/>
    </xf>
    <xf numFmtId="0" fontId="54" fillId="0" borderId="34" xfId="0" applyFont="1" applyBorder="1" applyAlignment="1">
      <alignment horizontal="center" vertical="center" shrinkToFit="1"/>
    </xf>
    <xf numFmtId="176" fontId="45" fillId="0" borderId="34" xfId="0" applyNumberFormat="1" applyFont="1" applyBorder="1" applyAlignment="1">
      <alignment horizontal="right" vertical="center" shrinkToFit="1"/>
    </xf>
    <xf numFmtId="0" fontId="45" fillId="0" borderId="34" xfId="0" applyFont="1" applyBorder="1" applyAlignment="1">
      <alignment horizontal="center" vertical="center"/>
    </xf>
    <xf numFmtId="0" fontId="45" fillId="0" borderId="34" xfId="0" applyFont="1" applyBorder="1" applyAlignment="1">
      <alignment horizontal="center" vertical="top"/>
    </xf>
    <xf numFmtId="0" fontId="48" fillId="0" borderId="34" xfId="0" applyFont="1" applyBorder="1" applyAlignment="1">
      <alignment horizontal="center" vertical="center" shrinkToFit="1"/>
    </xf>
    <xf numFmtId="178" fontId="56" fillId="0" borderId="34" xfId="0" applyNumberFormat="1" applyFont="1" applyBorder="1" applyAlignment="1">
      <alignment horizontal="center" vertical="center"/>
    </xf>
    <xf numFmtId="0" fontId="45" fillId="0" borderId="31" xfId="0" applyFont="1" applyBorder="1" applyAlignment="1">
      <alignment horizontal="left" vertical="top"/>
    </xf>
    <xf numFmtId="3" fontId="26" fillId="0" borderId="0" xfId="2" applyNumberFormat="1" applyFont="1" applyAlignment="1">
      <alignment horizontal="right" vertical="center" wrapText="1"/>
    </xf>
    <xf numFmtId="3" fontId="26" fillId="0" borderId="91" xfId="2" applyNumberFormat="1" applyFont="1" applyBorder="1" applyAlignment="1">
      <alignment horizontal="right" vertical="center" wrapText="1"/>
    </xf>
    <xf numFmtId="0" fontId="22" fillId="0" borderId="20" xfId="2" applyFont="1" applyBorder="1" applyAlignment="1">
      <alignment horizontal="center" vertical="center" wrapText="1"/>
    </xf>
    <xf numFmtId="38" fontId="26" fillId="0" borderId="20" xfId="6" applyFont="1" applyFill="1" applyBorder="1" applyAlignment="1" applyProtection="1">
      <alignment horizontal="right" vertical="center" wrapText="1"/>
    </xf>
    <xf numFmtId="3" fontId="26" fillId="0" borderId="20" xfId="2" applyNumberFormat="1" applyFont="1" applyBorder="1" applyAlignment="1">
      <alignment horizontal="right" vertical="center" wrapText="1"/>
    </xf>
    <xf numFmtId="3" fontId="26" fillId="0" borderId="20" xfId="0" applyNumberFormat="1" applyFont="1" applyBorder="1" applyAlignment="1">
      <alignment horizontal="right" vertical="center" wrapText="1"/>
    </xf>
    <xf numFmtId="0" fontId="22" fillId="0" borderId="20" xfId="0" applyFont="1" applyBorder="1" applyAlignment="1">
      <alignment horizontal="center" vertical="top" wrapText="1"/>
    </xf>
    <xf numFmtId="0" fontId="22" fillId="0" borderId="0" xfId="2" applyFont="1" applyAlignment="1">
      <alignment horizontal="center" vertical="center" wrapText="1"/>
    </xf>
    <xf numFmtId="3" fontId="26" fillId="0" borderId="7" xfId="2" applyNumberFormat="1" applyFont="1" applyBorder="1" applyAlignment="1">
      <alignment horizontal="right" vertical="center" wrapText="1"/>
    </xf>
    <xf numFmtId="3" fontId="26" fillId="0" borderId="5" xfId="2" applyNumberFormat="1" applyFont="1" applyBorder="1" applyAlignment="1">
      <alignment horizontal="right" vertical="center" wrapText="1"/>
    </xf>
    <xf numFmtId="0" fontId="22" fillId="0" borderId="34" xfId="2" applyFont="1" applyBorder="1" applyAlignment="1">
      <alignment horizontal="center" vertical="center" wrapText="1"/>
    </xf>
    <xf numFmtId="0" fontId="22" fillId="0" borderId="34" xfId="0" applyFont="1" applyBorder="1" applyAlignment="1">
      <alignment horizontal="center" vertical="top" wrapText="1"/>
    </xf>
    <xf numFmtId="0" fontId="25" fillId="0" borderId="0" xfId="2" applyFont="1" applyAlignment="1">
      <alignment horizontal="left" vertical="center" wrapText="1"/>
    </xf>
    <xf numFmtId="0" fontId="22" fillId="0" borderId="0" xfId="2" applyFont="1" applyAlignment="1">
      <alignment horizontal="center" vertical="center"/>
    </xf>
    <xf numFmtId="3" fontId="26" fillId="2" borderId="9" xfId="2" applyNumberFormat="1" applyFont="1" applyFill="1" applyBorder="1" applyAlignment="1">
      <alignment vertical="center" wrapText="1"/>
    </xf>
    <xf numFmtId="3" fontId="26" fillId="0" borderId="55" xfId="2" applyNumberFormat="1" applyFont="1" applyBorder="1" applyAlignment="1">
      <alignment vertical="center" wrapText="1"/>
    </xf>
    <xf numFmtId="3" fontId="26" fillId="0" borderId="78" xfId="2" applyNumberFormat="1" applyFont="1" applyBorder="1" applyAlignment="1">
      <alignment vertical="center" wrapText="1"/>
    </xf>
    <xf numFmtId="0" fontId="22" fillId="0" borderId="0" xfId="2" applyFont="1" applyAlignment="1">
      <alignment horizontal="center" vertical="top" wrapText="1"/>
    </xf>
    <xf numFmtId="0" fontId="43" fillId="0" borderId="0" xfId="2" applyFont="1" applyAlignment="1">
      <alignment horizontal="center" vertical="center" wrapText="1"/>
    </xf>
    <xf numFmtId="0" fontId="43" fillId="0" borderId="0" xfId="2" applyFont="1" applyAlignment="1">
      <alignment horizontal="left" vertical="top"/>
    </xf>
    <xf numFmtId="0" fontId="22" fillId="0" borderId="0" xfId="2" applyFont="1" applyAlignment="1">
      <alignment vertical="top" wrapText="1"/>
    </xf>
    <xf numFmtId="0" fontId="27" fillId="0" borderId="0" xfId="3" applyFont="1">
      <alignment vertical="center"/>
    </xf>
    <xf numFmtId="0" fontId="28" fillId="0" borderId="0" xfId="3" applyFont="1">
      <alignment vertical="center"/>
    </xf>
    <xf numFmtId="0" fontId="48" fillId="0" borderId="34" xfId="0" applyFont="1" applyBorder="1" applyAlignment="1">
      <alignment horizontal="left" vertical="top"/>
    </xf>
    <xf numFmtId="0" fontId="48" fillId="0" borderId="35" xfId="0" applyFont="1" applyBorder="1" applyAlignment="1">
      <alignment horizontal="left" vertical="top"/>
    </xf>
    <xf numFmtId="3" fontId="26" fillId="0" borderId="9" xfId="2" applyNumberFormat="1" applyFont="1" applyBorder="1" applyAlignment="1">
      <alignment vertical="center" wrapText="1"/>
    </xf>
    <xf numFmtId="0" fontId="23" fillId="0" borderId="0" xfId="2" applyFont="1" applyAlignment="1">
      <alignment horizontal="center" vertical="center" wrapText="1"/>
    </xf>
    <xf numFmtId="3" fontId="26" fillId="0" borderId="104" xfId="2" applyNumberFormat="1" applyFont="1" applyBorder="1" applyAlignment="1">
      <alignment vertical="center" wrapText="1"/>
    </xf>
    <xf numFmtId="179" fontId="26" fillId="0" borderId="9" xfId="2" applyNumberFormat="1" applyFont="1" applyBorder="1" applyAlignment="1">
      <alignment vertical="center" wrapText="1"/>
    </xf>
    <xf numFmtId="3" fontId="26" fillId="0" borderId="10" xfId="2" applyNumberFormat="1" applyFont="1" applyBorder="1" applyAlignment="1">
      <alignment horizontal="center" vertical="center" wrapText="1"/>
    </xf>
    <xf numFmtId="3" fontId="26" fillId="2" borderId="5" xfId="2" applyNumberFormat="1" applyFont="1" applyFill="1" applyBorder="1" applyAlignment="1">
      <alignment horizontal="right" vertical="center" wrapText="1"/>
    </xf>
    <xf numFmtId="0" fontId="4" fillId="0" borderId="0" xfId="17">
      <alignment vertical="center"/>
    </xf>
    <xf numFmtId="0" fontId="4" fillId="0" borderId="0" xfId="17" applyAlignment="1">
      <alignment horizontal="center" vertical="center"/>
    </xf>
    <xf numFmtId="38" fontId="0" fillId="0" borderId="0" xfId="18" applyFont="1" applyAlignment="1">
      <alignment horizontal="center" vertical="center"/>
    </xf>
    <xf numFmtId="38" fontId="0" fillId="0" borderId="0" xfId="18" applyFont="1" applyAlignment="1">
      <alignment horizontal="center" vertical="center" shrinkToFit="1"/>
    </xf>
    <xf numFmtId="0" fontId="29" fillId="0" borderId="0" xfId="17" applyFont="1" applyAlignment="1">
      <alignment horizontal="center" vertical="center"/>
    </xf>
    <xf numFmtId="0" fontId="30" fillId="0" borderId="0" xfId="17" applyFont="1" applyAlignment="1">
      <alignment horizontal="left" vertical="center"/>
    </xf>
    <xf numFmtId="38" fontId="15" fillId="0" borderId="0" xfId="18" applyFont="1" applyBorder="1" applyAlignment="1">
      <alignment horizontal="center" vertical="center" shrinkToFit="1"/>
    </xf>
    <xf numFmtId="38" fontId="15" fillId="0" borderId="0" xfId="18" applyFont="1" applyBorder="1" applyAlignment="1">
      <alignment vertical="center" shrinkToFit="1"/>
    </xf>
    <xf numFmtId="38" fontId="0" fillId="0" borderId="1" xfId="18" applyFont="1" applyBorder="1" applyAlignment="1">
      <alignment horizontal="center" vertical="center" shrinkToFit="1"/>
    </xf>
    <xf numFmtId="0" fontId="31" fillId="0" borderId="0" xfId="17" applyFont="1" applyAlignment="1">
      <alignment horizontal="left" vertical="center"/>
    </xf>
    <xf numFmtId="38" fontId="0" fillId="0" borderId="3" xfId="18" applyFont="1" applyBorder="1" applyAlignment="1">
      <alignment horizontal="center" vertical="center" shrinkToFit="1"/>
    </xf>
    <xf numFmtId="0" fontId="32" fillId="0" borderId="0" xfId="17" applyFont="1" applyAlignment="1">
      <alignment horizontal="center" vertical="center"/>
    </xf>
    <xf numFmtId="0" fontId="19" fillId="3" borderId="1" xfId="18" applyNumberFormat="1" applyFont="1" applyFill="1" applyBorder="1" applyAlignment="1">
      <alignment horizontal="center" vertical="center" shrinkToFit="1"/>
    </xf>
    <xf numFmtId="0" fontId="19" fillId="0" borderId="0" xfId="17" applyFont="1" applyAlignment="1">
      <alignment horizontal="center" vertical="center"/>
    </xf>
    <xf numFmtId="0" fontId="19" fillId="3" borderId="1" xfId="18" applyNumberFormat="1" applyFont="1" applyFill="1" applyBorder="1" applyAlignment="1">
      <alignment horizontal="center" vertical="center" wrapText="1" shrinkToFit="1"/>
    </xf>
    <xf numFmtId="38" fontId="36" fillId="0" borderId="1" xfId="18" applyFont="1" applyBorder="1">
      <alignment vertical="center"/>
    </xf>
    <xf numFmtId="0" fontId="36" fillId="0" borderId="7" xfId="17" applyFont="1" applyBorder="1" applyAlignment="1">
      <alignment horizontal="center" vertical="center"/>
    </xf>
    <xf numFmtId="38" fontId="36" fillId="0" borderId="1" xfId="18" applyFont="1" applyBorder="1" applyAlignment="1">
      <alignment horizontal="right" vertical="center" shrinkToFit="1"/>
    </xf>
    <xf numFmtId="38" fontId="36" fillId="0" borderId="1" xfId="18" applyFont="1" applyBorder="1" applyAlignment="1">
      <alignment horizontal="right" vertical="center"/>
    </xf>
    <xf numFmtId="0" fontId="37" fillId="0" borderId="1" xfId="17" applyFont="1" applyBorder="1" applyAlignment="1">
      <alignment horizontal="center" vertical="center"/>
    </xf>
    <xf numFmtId="0" fontId="35" fillId="0" borderId="1" xfId="17" applyFont="1" applyBorder="1" applyAlignment="1">
      <alignment horizontal="center" vertical="center"/>
    </xf>
    <xf numFmtId="0" fontId="39" fillId="0" borderId="12" xfId="17" applyFont="1" applyBorder="1" applyAlignment="1">
      <alignment vertical="center" shrinkToFit="1"/>
    </xf>
    <xf numFmtId="0" fontId="39" fillId="0" borderId="12" xfId="17" applyFont="1" applyBorder="1" applyAlignment="1">
      <alignment horizontal="center" vertical="center" shrinkToFit="1"/>
    </xf>
    <xf numFmtId="38" fontId="40" fillId="0" borderId="12" xfId="18" applyFont="1" applyBorder="1" applyAlignment="1">
      <alignment horizontal="center" vertical="center"/>
    </xf>
    <xf numFmtId="38" fontId="40" fillId="0" borderId="2" xfId="18" applyFont="1" applyBorder="1">
      <alignment vertical="center"/>
    </xf>
    <xf numFmtId="38" fontId="40" fillId="0" borderId="1" xfId="18" applyFont="1" applyBorder="1">
      <alignment vertical="center"/>
    </xf>
    <xf numFmtId="0" fontId="40" fillId="0" borderId="7" xfId="17" applyFont="1" applyBorder="1" applyAlignment="1">
      <alignment horizontal="center" vertical="center"/>
    </xf>
    <xf numFmtId="38" fontId="40" fillId="0" borderId="1" xfId="18" applyFont="1" applyBorder="1" applyAlignment="1">
      <alignment horizontal="right" vertical="center" shrinkToFit="1"/>
    </xf>
    <xf numFmtId="38" fontId="40" fillId="0" borderId="1" xfId="18" applyFont="1" applyBorder="1" applyAlignment="1">
      <alignment horizontal="right" vertical="center"/>
    </xf>
    <xf numFmtId="0" fontId="29" fillId="0" borderId="7" xfId="17" applyFont="1" applyBorder="1" applyAlignment="1">
      <alignment horizontal="center" vertical="center"/>
    </xf>
    <xf numFmtId="0" fontId="29" fillId="0" borderId="1" xfId="17" applyFont="1" applyBorder="1" applyAlignment="1">
      <alignment horizontal="center" vertical="center"/>
    </xf>
    <xf numFmtId="0" fontId="39" fillId="0" borderId="1" xfId="17" applyFont="1" applyBorder="1" applyAlignment="1">
      <alignment vertical="center" shrinkToFit="1"/>
    </xf>
    <xf numFmtId="0" fontId="39" fillId="0" borderId="1" xfId="17" applyFont="1" applyBorder="1" applyAlignment="1">
      <alignment horizontal="center" vertical="center" shrinkToFit="1"/>
    </xf>
    <xf numFmtId="38" fontId="40" fillId="0" borderId="1" xfId="18" applyFont="1" applyBorder="1" applyAlignment="1">
      <alignment horizontal="center" vertical="center"/>
    </xf>
    <xf numFmtId="38" fontId="40" fillId="0" borderId="5" xfId="18" applyFont="1" applyBorder="1">
      <alignment vertical="center"/>
    </xf>
    <xf numFmtId="38" fontId="0" fillId="0" borderId="0" xfId="18" applyFont="1" applyAlignment="1">
      <alignment horizontal="right" vertical="center" shrinkToFit="1"/>
    </xf>
    <xf numFmtId="0" fontId="39" fillId="0" borderId="1" xfId="17" applyFont="1" applyBorder="1">
      <alignment vertical="center"/>
    </xf>
    <xf numFmtId="38" fontId="40" fillId="0" borderId="1" xfId="18" applyFont="1" applyBorder="1" applyAlignment="1" applyProtection="1">
      <alignment horizontal="right" vertical="center" shrinkToFit="1"/>
      <protection locked="0"/>
    </xf>
    <xf numFmtId="38" fontId="40" fillId="0" borderId="12" xfId="18" applyFont="1" applyBorder="1">
      <alignment vertical="center"/>
    </xf>
    <xf numFmtId="0" fontId="40" fillId="0" borderId="4" xfId="17" applyFont="1" applyBorder="1" applyAlignment="1">
      <alignment horizontal="center" vertical="center"/>
    </xf>
    <xf numFmtId="0" fontId="41" fillId="0" borderId="1" xfId="17" applyFont="1" applyBorder="1" applyAlignment="1">
      <alignment horizontal="center" vertical="center" wrapText="1" shrinkToFit="1"/>
    </xf>
    <xf numFmtId="0" fontId="42" fillId="0" borderId="1" xfId="17" applyFont="1" applyBorder="1" applyAlignment="1">
      <alignment vertical="center" shrinkToFit="1"/>
    </xf>
    <xf numFmtId="0" fontId="42" fillId="0" borderId="1" xfId="17" applyFont="1" applyBorder="1" applyAlignment="1">
      <alignment horizontal="left" vertical="center"/>
    </xf>
    <xf numFmtId="0" fontId="42" fillId="0" borderId="11" xfId="17" applyFont="1" applyBorder="1">
      <alignment vertical="center"/>
    </xf>
    <xf numFmtId="49" fontId="42" fillId="0" borderId="11" xfId="17" applyNumberFormat="1" applyFont="1" applyBorder="1">
      <alignment vertical="center"/>
    </xf>
    <xf numFmtId="0" fontId="40" fillId="0" borderId="11" xfId="17" applyFont="1" applyBorder="1" applyAlignment="1">
      <alignment horizontal="center" vertical="center"/>
    </xf>
    <xf numFmtId="38" fontId="40" fillId="0" borderId="11" xfId="18" applyFont="1" applyBorder="1" applyAlignment="1">
      <alignment horizontal="right" vertical="center" shrinkToFit="1"/>
    </xf>
    <xf numFmtId="49" fontId="65" fillId="0" borderId="11" xfId="17" applyNumberFormat="1" applyFont="1" applyBorder="1" applyAlignment="1">
      <alignment vertical="center" wrapText="1"/>
    </xf>
    <xf numFmtId="0" fontId="40" fillId="4" borderId="86" xfId="17" applyFont="1" applyFill="1" applyBorder="1">
      <alignment vertical="center"/>
    </xf>
    <xf numFmtId="38" fontId="40" fillId="4" borderId="86" xfId="18" applyFont="1" applyFill="1" applyBorder="1">
      <alignment vertical="center"/>
    </xf>
    <xf numFmtId="0" fontId="40" fillId="4" borderId="93" xfId="17" applyFont="1" applyFill="1" applyBorder="1" applyAlignment="1">
      <alignment horizontal="center" vertical="center"/>
    </xf>
    <xf numFmtId="0" fontId="37" fillId="0" borderId="7" xfId="17" applyFont="1" applyBorder="1" applyAlignment="1">
      <alignment horizontal="center" vertical="center"/>
    </xf>
    <xf numFmtId="0" fontId="35" fillId="0" borderId="12" xfId="17" applyFont="1" applyBorder="1" applyAlignment="1">
      <alignment horizontal="left" vertical="center"/>
    </xf>
    <xf numFmtId="0" fontId="42" fillId="0" borderId="12" xfId="17" applyFont="1" applyBorder="1" applyAlignment="1">
      <alignment horizontal="centerContinuous" vertical="center" shrinkToFit="1"/>
    </xf>
    <xf numFmtId="0" fontId="42" fillId="0" borderId="12" xfId="17" applyFont="1" applyBorder="1" applyAlignment="1">
      <alignment horizontal="left" vertical="center"/>
    </xf>
    <xf numFmtId="38" fontId="40" fillId="0" borderId="12" xfId="18" applyFont="1" applyBorder="1" applyAlignment="1">
      <alignment horizontal="right" vertical="center" shrinkToFit="1"/>
    </xf>
    <xf numFmtId="38" fontId="40" fillId="0" borderId="12" xfId="18" applyFont="1" applyBorder="1" applyAlignment="1">
      <alignment horizontal="right" vertical="center"/>
    </xf>
    <xf numFmtId="0" fontId="15" fillId="0" borderId="0" xfId="17" applyFont="1" applyAlignment="1">
      <alignment horizontal="center" vertical="center"/>
    </xf>
    <xf numFmtId="0" fontId="15" fillId="0" borderId="0" xfId="17" applyFont="1">
      <alignment vertical="center"/>
    </xf>
    <xf numFmtId="0" fontId="36" fillId="0" borderId="0" xfId="17" applyFont="1" applyAlignment="1">
      <alignment horizontal="center" vertical="center"/>
    </xf>
    <xf numFmtId="0" fontId="36" fillId="0" borderId="0" xfId="17" applyFont="1">
      <alignment vertical="center"/>
    </xf>
    <xf numFmtId="38" fontId="36" fillId="0" borderId="0" xfId="18" applyFont="1">
      <alignment vertical="center"/>
    </xf>
    <xf numFmtId="38" fontId="36" fillId="0" borderId="0" xfId="18" applyFont="1" applyAlignment="1">
      <alignment horizontal="right" vertical="center" shrinkToFit="1"/>
    </xf>
    <xf numFmtId="38" fontId="0" fillId="0" borderId="0" xfId="18" applyFont="1">
      <alignment vertical="center"/>
    </xf>
    <xf numFmtId="38" fontId="38" fillId="0" borderId="83" xfId="19" applyFont="1" applyBorder="1" applyAlignment="1">
      <alignment horizontal="right" vertical="center" shrinkToFit="1"/>
    </xf>
    <xf numFmtId="0" fontId="33" fillId="0" borderId="0" xfId="17" applyFont="1">
      <alignment vertical="center"/>
    </xf>
    <xf numFmtId="38" fontId="0" fillId="0" borderId="0" xfId="18" applyFont="1" applyAlignment="1">
      <alignment horizontal="right" vertical="center"/>
    </xf>
    <xf numFmtId="0" fontId="12" fillId="0" borderId="0" xfId="2" applyFont="1" applyAlignment="1">
      <alignment horizontal="center" vertical="top" wrapText="1"/>
    </xf>
    <xf numFmtId="3" fontId="26" fillId="0" borderId="45" xfId="2" applyNumberFormat="1" applyFont="1" applyBorder="1" applyAlignment="1">
      <alignment horizontal="center" vertical="center" wrapText="1"/>
    </xf>
    <xf numFmtId="3" fontId="26" fillId="0" borderId="55" xfId="2" applyNumberFormat="1" applyFont="1" applyBorder="1" applyAlignment="1">
      <alignment horizontal="center" vertical="center" wrapText="1"/>
    </xf>
    <xf numFmtId="3" fontId="26" fillId="0" borderId="49" xfId="2" applyNumberFormat="1" applyFont="1" applyBorder="1" applyAlignment="1">
      <alignment horizontal="center" vertical="center" wrapText="1"/>
    </xf>
    <xf numFmtId="3" fontId="26" fillId="0" borderId="60" xfId="2" applyNumberFormat="1" applyFont="1" applyBorder="1" applyAlignment="1">
      <alignment horizontal="center" vertical="center" wrapText="1"/>
    </xf>
    <xf numFmtId="3" fontId="26" fillId="2" borderId="10" xfId="2" applyNumberFormat="1" applyFont="1" applyFill="1" applyBorder="1" applyAlignment="1">
      <alignment horizontal="center" vertical="center" wrapText="1"/>
    </xf>
    <xf numFmtId="3" fontId="63" fillId="0" borderId="10" xfId="2" applyNumberFormat="1" applyFont="1" applyBorder="1" applyAlignment="1">
      <alignment horizontal="center" vertical="center" shrinkToFit="1"/>
    </xf>
    <xf numFmtId="3" fontId="26" fillId="0" borderId="77" xfId="2" applyNumberFormat="1" applyFont="1" applyBorder="1" applyAlignment="1">
      <alignment horizontal="center" vertical="center" wrapText="1"/>
    </xf>
    <xf numFmtId="0" fontId="48" fillId="0" borderId="31" xfId="0" applyFont="1" applyBorder="1" applyAlignment="1" applyProtection="1">
      <alignment vertical="top" wrapText="1"/>
      <protection locked="0"/>
    </xf>
    <xf numFmtId="0" fontId="48" fillId="0" borderId="25" xfId="0" applyFont="1" applyBorder="1" applyAlignment="1" applyProtection="1">
      <alignment vertical="top" wrapText="1"/>
      <protection locked="0"/>
    </xf>
    <xf numFmtId="0" fontId="48" fillId="0" borderId="25" xfId="0" applyFont="1" applyBorder="1" applyAlignment="1">
      <alignment horizontal="left" vertical="top"/>
    </xf>
    <xf numFmtId="0" fontId="48" fillId="0" borderId="33" xfId="0" applyFont="1" applyBorder="1" applyAlignment="1" applyProtection="1">
      <alignment vertical="top" wrapText="1"/>
      <protection locked="0"/>
    </xf>
    <xf numFmtId="0" fontId="48" fillId="0" borderId="34" xfId="0" applyFont="1" applyBorder="1" applyAlignment="1" applyProtection="1">
      <alignment vertical="top" wrapText="1"/>
      <protection locked="0"/>
    </xf>
    <xf numFmtId="0" fontId="48" fillId="0" borderId="35" xfId="0" applyFont="1" applyBorder="1" applyAlignment="1" applyProtection="1">
      <alignment vertical="top" wrapText="1"/>
      <protection locked="0"/>
    </xf>
    <xf numFmtId="0" fontId="66" fillId="0" borderId="0" xfId="0" applyFont="1" applyAlignment="1">
      <alignment vertical="center"/>
    </xf>
    <xf numFmtId="0" fontId="19" fillId="0" borderId="1" xfId="0" applyFont="1" applyBorder="1" applyAlignment="1">
      <alignment vertical="center"/>
    </xf>
    <xf numFmtId="38" fontId="19" fillId="0" borderId="1" xfId="1" applyFont="1" applyBorder="1" applyAlignment="1" applyProtection="1">
      <alignment vertical="center"/>
    </xf>
    <xf numFmtId="0" fontId="19" fillId="0" borderId="0" xfId="0" applyFont="1" applyAlignment="1">
      <alignment horizontal="right" vertical="center"/>
    </xf>
    <xf numFmtId="0" fontId="12" fillId="0" borderId="0" xfId="2" applyFont="1" applyAlignment="1">
      <alignment horizontal="center" vertical="center" wrapText="1"/>
    </xf>
    <xf numFmtId="0" fontId="19" fillId="0" borderId="1" xfId="0" applyFont="1" applyBorder="1" applyAlignment="1">
      <alignment horizontal="center" vertical="center" shrinkToFit="1"/>
    </xf>
    <xf numFmtId="0" fontId="19" fillId="0" borderId="1" xfId="0" applyFont="1" applyBorder="1" applyAlignment="1">
      <alignment vertical="center" shrinkToFit="1"/>
    </xf>
    <xf numFmtId="0" fontId="35" fillId="0" borderId="0" xfId="20" applyFont="1">
      <alignment vertical="center"/>
    </xf>
    <xf numFmtId="0" fontId="3" fillId="0" borderId="0" xfId="20">
      <alignment vertical="center"/>
    </xf>
    <xf numFmtId="0" fontId="19" fillId="0" borderId="0" xfId="20" applyFont="1">
      <alignment vertical="center"/>
    </xf>
    <xf numFmtId="0" fontId="15" fillId="0" borderId="0" xfId="20" applyFont="1">
      <alignment vertical="center"/>
    </xf>
    <xf numFmtId="0" fontId="3" fillId="0" borderId="0" xfId="20" applyAlignment="1">
      <alignment horizontal="center" vertical="center"/>
    </xf>
    <xf numFmtId="0" fontId="19" fillId="0" borderId="0" xfId="20" applyFont="1" applyAlignment="1">
      <alignment horizontal="center" vertical="center"/>
    </xf>
    <xf numFmtId="0" fontId="73" fillId="0" borderId="0" xfId="20" applyFont="1" applyAlignment="1">
      <alignment horizontal="center" vertical="center"/>
    </xf>
    <xf numFmtId="0" fontId="73" fillId="0" borderId="0" xfId="20" applyFont="1">
      <alignment vertical="center"/>
    </xf>
    <xf numFmtId="180" fontId="19" fillId="0" borderId="0" xfId="20" applyNumberFormat="1" applyFont="1">
      <alignment vertical="center"/>
    </xf>
    <xf numFmtId="0" fontId="37" fillId="0" borderId="0" xfId="20" applyFont="1">
      <alignment vertical="center"/>
    </xf>
    <xf numFmtId="0" fontId="19" fillId="0" borderId="0" xfId="20" applyFont="1" applyAlignment="1">
      <alignment vertical="center" shrinkToFit="1"/>
    </xf>
    <xf numFmtId="0" fontId="15" fillId="0" borderId="0" xfId="0" applyFont="1" applyAlignment="1">
      <alignment vertical="center"/>
    </xf>
    <xf numFmtId="0" fontId="15" fillId="0" borderId="0" xfId="0" applyFont="1" applyAlignment="1">
      <alignment horizontal="right" vertical="center" shrinkToFit="1"/>
    </xf>
    <xf numFmtId="181" fontId="15" fillId="0" borderId="0" xfId="0" applyNumberFormat="1" applyFont="1" applyAlignment="1">
      <alignment horizontal="distributed" vertical="center"/>
    </xf>
    <xf numFmtId="0" fontId="74" fillId="0" borderId="0" xfId="0" applyFont="1" applyAlignment="1">
      <alignment horizontal="center" vertical="center"/>
    </xf>
    <xf numFmtId="0" fontId="15" fillId="0" borderId="0" xfId="0" applyFont="1" applyAlignment="1" applyProtection="1">
      <alignment vertical="top" wrapText="1"/>
      <protection locked="0"/>
    </xf>
    <xf numFmtId="0" fontId="45" fillId="0" borderId="20" xfId="0" applyFont="1" applyBorder="1" applyAlignment="1">
      <alignment horizontal="left" vertical="top"/>
    </xf>
    <xf numFmtId="0" fontId="45" fillId="0" borderId="30" xfId="0" applyFont="1" applyBorder="1" applyAlignment="1">
      <alignment horizontal="right"/>
    </xf>
    <xf numFmtId="0" fontId="45" fillId="0" borderId="0" xfId="0" applyFont="1"/>
    <xf numFmtId="0" fontId="45" fillId="0" borderId="25" xfId="0" applyFont="1" applyBorder="1"/>
    <xf numFmtId="38" fontId="60" fillId="0" borderId="0" xfId="1" applyFont="1" applyFill="1" applyBorder="1" applyAlignment="1" applyProtection="1">
      <alignment vertical="center" shrinkToFit="1"/>
    </xf>
    <xf numFmtId="38" fontId="60" fillId="0" borderId="0" xfId="1" applyFont="1" applyFill="1" applyBorder="1" applyAlignment="1" applyProtection="1">
      <alignment vertical="center" wrapText="1"/>
    </xf>
    <xf numFmtId="0" fontId="45" fillId="0" borderId="0" xfId="0" applyFont="1" applyAlignment="1">
      <alignment vertical="center" wrapText="1"/>
    </xf>
    <xf numFmtId="0" fontId="45" fillId="0" borderId="25" xfId="0" applyFont="1" applyBorder="1" applyAlignment="1">
      <alignment vertical="center" wrapText="1"/>
    </xf>
    <xf numFmtId="0" fontId="60" fillId="0" borderId="31" xfId="0" applyFont="1" applyBorder="1" applyAlignment="1">
      <alignment vertical="center" shrinkToFit="1"/>
    </xf>
    <xf numFmtId="0" fontId="60" fillId="0" borderId="0" xfId="0" applyFont="1" applyAlignment="1">
      <alignment vertical="center" shrinkToFit="1"/>
    </xf>
    <xf numFmtId="183" fontId="45" fillId="0" borderId="20" xfId="0" applyNumberFormat="1" applyFont="1" applyBorder="1" applyAlignment="1">
      <alignment vertical="top"/>
    </xf>
    <xf numFmtId="49" fontId="45" fillId="0" borderId="0" xfId="0" applyNumberFormat="1" applyFont="1" applyAlignment="1" applyProtection="1">
      <alignment vertical="top"/>
      <protection locked="0"/>
    </xf>
    <xf numFmtId="0" fontId="15" fillId="0" borderId="0" xfId="0" applyFont="1" applyAlignment="1">
      <alignment horizontal="left" vertical="center"/>
    </xf>
    <xf numFmtId="0" fontId="12" fillId="0" borderId="0" xfId="2" applyFont="1" applyAlignment="1">
      <alignment vertical="top" wrapText="1"/>
    </xf>
    <xf numFmtId="0" fontId="72" fillId="0" borderId="0" xfId="2" applyFont="1" applyAlignment="1">
      <alignment vertical="center" wrapText="1"/>
    </xf>
    <xf numFmtId="0" fontId="45" fillId="0" borderId="20" xfId="0" applyFont="1" applyBorder="1"/>
    <xf numFmtId="0" fontId="45" fillId="0" borderId="31" xfId="0" applyFont="1" applyBorder="1" applyAlignment="1">
      <alignment vertical="top"/>
    </xf>
    <xf numFmtId="0" fontId="45" fillId="0" borderId="33" xfId="0" applyFont="1" applyBorder="1" applyAlignment="1">
      <alignment vertical="top"/>
    </xf>
    <xf numFmtId="0" fontId="45" fillId="0" borderId="34" xfId="0" applyFont="1" applyBorder="1" applyAlignment="1">
      <alignment vertical="top"/>
    </xf>
    <xf numFmtId="0" fontId="45" fillId="0" borderId="35" xfId="0" applyFont="1" applyBorder="1" applyAlignment="1">
      <alignment vertical="top"/>
    </xf>
    <xf numFmtId="0" fontId="50" fillId="0" borderId="31" xfId="0" applyFont="1" applyBorder="1" applyAlignment="1" applyProtection="1">
      <alignment vertical="top"/>
      <protection locked="0"/>
    </xf>
    <xf numFmtId="0" fontId="50" fillId="0" borderId="25" xfId="0" applyFont="1" applyBorder="1" applyAlignment="1" applyProtection="1">
      <alignment vertical="top"/>
      <protection locked="0"/>
    </xf>
    <xf numFmtId="185" fontId="52" fillId="0" borderId="0" xfId="1" applyNumberFormat="1" applyFont="1" applyBorder="1" applyAlignment="1" applyProtection="1">
      <alignment vertical="center"/>
      <protection locked="0"/>
    </xf>
    <xf numFmtId="185" fontId="52" fillId="0" borderId="0" xfId="1" applyNumberFormat="1" applyFont="1" applyBorder="1" applyAlignment="1" applyProtection="1">
      <alignment vertical="center"/>
    </xf>
    <xf numFmtId="0" fontId="50" fillId="0" borderId="33" xfId="0" applyFont="1" applyBorder="1" applyAlignment="1" applyProtection="1">
      <alignment vertical="top"/>
      <protection locked="0"/>
    </xf>
    <xf numFmtId="0" fontId="50" fillId="0" borderId="34" xfId="0" applyFont="1" applyBorder="1" applyAlignment="1" applyProtection="1">
      <alignment vertical="top"/>
      <protection locked="0"/>
    </xf>
    <xf numFmtId="0" fontId="50" fillId="0" borderId="35" xfId="0" applyFont="1" applyBorder="1" applyAlignment="1" applyProtection="1">
      <alignment vertical="top"/>
      <protection locked="0"/>
    </xf>
    <xf numFmtId="0" fontId="45" fillId="0" borderId="0" xfId="0" applyFont="1" applyAlignment="1">
      <alignment horizontal="center" vertical="top"/>
    </xf>
    <xf numFmtId="182" fontId="45" fillId="0" borderId="0" xfId="0" applyNumberFormat="1" applyFont="1" applyAlignment="1" applyProtection="1">
      <alignment horizontal="center" vertical="top"/>
      <protection locked="0"/>
    </xf>
    <xf numFmtId="0" fontId="15" fillId="0" borderId="0" xfId="0" applyFont="1" applyAlignment="1">
      <alignment horizontal="center" vertical="center" wrapText="1"/>
    </xf>
    <xf numFmtId="0" fontId="15" fillId="0" borderId="0" xfId="0" applyFont="1" applyAlignment="1">
      <alignment horizontal="left" vertical="center" shrinkToFit="1"/>
    </xf>
    <xf numFmtId="0" fontId="15" fillId="0" borderId="0" xfId="0" applyFont="1" applyAlignment="1">
      <alignment horizontal="center" vertical="center" textRotation="255"/>
    </xf>
    <xf numFmtId="183" fontId="45" fillId="0" borderId="0" xfId="0" applyNumberFormat="1" applyFont="1" applyAlignment="1" applyProtection="1">
      <alignment vertical="top"/>
      <protection locked="0"/>
    </xf>
    <xf numFmtId="0" fontId="54" fillId="0" borderId="0" xfId="0" applyFont="1" applyAlignment="1">
      <alignment horizontal="center" vertical="center" shrinkToFit="1"/>
    </xf>
    <xf numFmtId="3" fontId="26" fillId="8" borderId="73" xfId="2" applyNumberFormat="1" applyFont="1" applyFill="1" applyBorder="1" applyAlignment="1" applyProtection="1">
      <alignment vertical="center" wrapText="1"/>
      <protection locked="0"/>
    </xf>
    <xf numFmtId="3" fontId="26" fillId="8" borderId="74" xfId="2" applyNumberFormat="1" applyFont="1" applyFill="1" applyBorder="1" applyAlignment="1">
      <alignment vertical="center" wrapText="1"/>
    </xf>
    <xf numFmtId="0" fontId="19" fillId="0" borderId="83" xfId="0" applyFont="1" applyBorder="1" applyAlignment="1">
      <alignment horizontal="center" vertical="center" wrapText="1"/>
    </xf>
    <xf numFmtId="0" fontId="45" fillId="0" borderId="31" xfId="0" applyFont="1" applyBorder="1" applyAlignment="1" applyProtection="1">
      <alignment vertical="top" wrapText="1"/>
      <protection locked="0"/>
    </xf>
    <xf numFmtId="0" fontId="45" fillId="0" borderId="25" xfId="0" applyFont="1" applyBorder="1" applyAlignment="1" applyProtection="1">
      <alignment vertical="top" wrapText="1"/>
      <protection locked="0"/>
    </xf>
    <xf numFmtId="0" fontId="45" fillId="0" borderId="31" xfId="0" applyFont="1" applyBorder="1" applyAlignment="1">
      <alignment vertical="top" wrapText="1"/>
    </xf>
    <xf numFmtId="0" fontId="45" fillId="0" borderId="25" xfId="0" applyFont="1" applyBorder="1" applyAlignment="1">
      <alignment vertical="top" wrapText="1"/>
    </xf>
    <xf numFmtId="38" fontId="15" fillId="0" borderId="0" xfId="18" applyFont="1" applyAlignment="1">
      <alignment horizontal="right" vertical="center" shrinkToFit="1"/>
    </xf>
    <xf numFmtId="38" fontId="26" fillId="4" borderId="44" xfId="1" applyFont="1" applyFill="1" applyBorder="1" applyAlignment="1" applyProtection="1">
      <alignment horizontal="right" vertical="center" wrapText="1"/>
      <protection locked="0"/>
    </xf>
    <xf numFmtId="0" fontId="45" fillId="0" borderId="33" xfId="0" applyFont="1" applyBorder="1" applyAlignment="1" applyProtection="1">
      <alignment vertical="top" wrapText="1"/>
      <protection locked="0"/>
    </xf>
    <xf numFmtId="0" fontId="45" fillId="0" borderId="34" xfId="0" applyFont="1" applyBorder="1" applyAlignment="1" applyProtection="1">
      <alignment vertical="top" wrapText="1"/>
      <protection locked="0"/>
    </xf>
    <xf numFmtId="0" fontId="45" fillId="0" borderId="35" xfId="0" applyFont="1" applyBorder="1" applyAlignment="1" applyProtection="1">
      <alignment vertical="top" wrapText="1"/>
      <protection locked="0"/>
    </xf>
    <xf numFmtId="0" fontId="45" fillId="0" borderId="31" xfId="0" applyFont="1" applyBorder="1" applyAlignment="1">
      <alignment horizontal="center" vertical="center" wrapText="1"/>
    </xf>
    <xf numFmtId="0" fontId="45" fillId="0" borderId="25" xfId="0" applyFont="1" applyBorder="1" applyAlignment="1" applyProtection="1">
      <alignment vertical="top"/>
      <protection locked="0"/>
    </xf>
    <xf numFmtId="0" fontId="45" fillId="0" borderId="31" xfId="0" applyFont="1" applyBorder="1" applyAlignment="1" applyProtection="1">
      <alignment vertical="top"/>
      <protection locked="0"/>
    </xf>
    <xf numFmtId="0" fontId="50" fillId="0" borderId="35" xfId="0" applyFont="1" applyBorder="1" applyAlignment="1" applyProtection="1">
      <alignment vertical="top" wrapText="1"/>
      <protection locked="0"/>
    </xf>
    <xf numFmtId="0" fontId="50" fillId="0" borderId="33" xfId="0" applyFont="1" applyBorder="1" applyAlignment="1" applyProtection="1">
      <alignment vertical="top" wrapText="1"/>
      <protection locked="0"/>
    </xf>
    <xf numFmtId="0" fontId="45" fillId="0" borderId="25" xfId="0" applyFont="1" applyBorder="1" applyAlignment="1">
      <alignment horizontal="left" vertical="center"/>
    </xf>
    <xf numFmtId="0" fontId="45" fillId="0" borderId="9" xfId="0" applyFont="1" applyBorder="1" applyAlignment="1">
      <alignment vertical="center"/>
    </xf>
    <xf numFmtId="0" fontId="48" fillId="0" borderId="31" xfId="0" applyFont="1" applyBorder="1" applyAlignment="1" applyProtection="1">
      <alignment vertical="top"/>
      <protection locked="0"/>
    </xf>
    <xf numFmtId="0" fontId="48" fillId="0" borderId="25" xfId="0" applyFont="1" applyBorder="1" applyAlignment="1" applyProtection="1">
      <alignment vertical="top"/>
      <protection locked="0"/>
    </xf>
    <xf numFmtId="0" fontId="2" fillId="0" borderId="0" xfId="22" applyProtection="1">
      <alignment vertical="center"/>
      <protection locked="0"/>
    </xf>
    <xf numFmtId="0" fontId="2" fillId="0" borderId="0" xfId="22" applyAlignment="1" applyProtection="1">
      <alignment horizontal="center" vertical="center"/>
      <protection locked="0"/>
    </xf>
    <xf numFmtId="38" fontId="0" fillId="0" borderId="0" xfId="23" applyFont="1" applyAlignment="1" applyProtection="1">
      <alignment horizontal="center" vertical="center"/>
      <protection locked="0"/>
    </xf>
    <xf numFmtId="49" fontId="2" fillId="0" borderId="0" xfId="22" applyNumberFormat="1" applyAlignment="1" applyProtection="1">
      <alignment horizontal="center" vertical="center"/>
      <protection locked="0"/>
    </xf>
    <xf numFmtId="38" fontId="0" fillId="0" borderId="0" xfId="23" applyFont="1" applyAlignment="1" applyProtection="1">
      <alignment horizontal="center" vertical="center" shrinkToFit="1"/>
      <protection locked="0"/>
    </xf>
    <xf numFmtId="0" fontId="29" fillId="0" borderId="0" xfId="22" applyFont="1" applyAlignment="1" applyProtection="1">
      <alignment horizontal="center" vertical="center"/>
      <protection locked="0"/>
    </xf>
    <xf numFmtId="0" fontId="2" fillId="0" borderId="0" xfId="24" applyAlignment="1" applyProtection="1">
      <alignment horizontal="center" vertical="center"/>
      <protection locked="0"/>
    </xf>
    <xf numFmtId="0" fontId="30" fillId="0" borderId="0" xfId="22" applyFont="1" applyAlignment="1" applyProtection="1">
      <alignment horizontal="left" vertical="center"/>
      <protection locked="0"/>
    </xf>
    <xf numFmtId="38" fontId="15" fillId="0" borderId="0" xfId="23" applyFont="1" applyBorder="1" applyAlignment="1" applyProtection="1">
      <alignment horizontal="center" vertical="center" shrinkToFit="1"/>
      <protection locked="0"/>
    </xf>
    <xf numFmtId="38" fontId="15" fillId="0" borderId="0" xfId="23" applyFont="1" applyBorder="1" applyAlignment="1" applyProtection="1">
      <alignment vertical="center" shrinkToFit="1"/>
      <protection locked="0"/>
    </xf>
    <xf numFmtId="38" fontId="0" fillId="0" borderId="1" xfId="23" applyFont="1" applyBorder="1" applyAlignment="1" applyProtection="1">
      <alignment horizontal="center" vertical="center" shrinkToFit="1"/>
      <protection locked="0"/>
    </xf>
    <xf numFmtId="0" fontId="31" fillId="0" borderId="0" xfId="22" applyFont="1" applyAlignment="1" applyProtection="1">
      <alignment horizontal="left" vertical="center"/>
      <protection locked="0"/>
    </xf>
    <xf numFmtId="38" fontId="0" fillId="0" borderId="0" xfId="23" applyFont="1" applyBorder="1" applyAlignment="1" applyProtection="1">
      <alignment horizontal="center" vertical="center" shrinkToFit="1"/>
      <protection locked="0"/>
    </xf>
    <xf numFmtId="38" fontId="58" fillId="0" borderId="3" xfId="23" applyFont="1" applyBorder="1" applyAlignment="1" applyProtection="1">
      <alignment vertical="center" shrinkToFit="1"/>
      <protection locked="0"/>
    </xf>
    <xf numFmtId="0" fontId="32" fillId="0" borderId="0" xfId="22" applyFont="1" applyAlignment="1" applyProtection="1">
      <alignment horizontal="center" vertical="center"/>
      <protection locked="0"/>
    </xf>
    <xf numFmtId="0" fontId="32" fillId="0" borderId="0" xfId="24" applyFont="1" applyAlignment="1" applyProtection="1">
      <alignment horizontal="center" vertical="center"/>
      <protection locked="0"/>
    </xf>
    <xf numFmtId="0" fontId="19" fillId="3" borderId="1" xfId="23" applyNumberFormat="1" applyFont="1" applyFill="1" applyBorder="1" applyAlignment="1" applyProtection="1">
      <alignment horizontal="center" vertical="center" shrinkToFit="1"/>
      <protection locked="0"/>
    </xf>
    <xf numFmtId="0" fontId="19" fillId="0" borderId="0" xfId="22" applyFont="1" applyAlignment="1" applyProtection="1">
      <alignment horizontal="center" vertical="center"/>
      <protection locked="0"/>
    </xf>
    <xf numFmtId="0" fontId="19" fillId="0" borderId="0" xfId="24" applyFont="1" applyAlignment="1" applyProtection="1">
      <alignment horizontal="center" vertical="center"/>
      <protection locked="0"/>
    </xf>
    <xf numFmtId="0" fontId="19" fillId="3" borderId="17" xfId="23" applyNumberFormat="1" applyFont="1" applyFill="1" applyBorder="1" applyAlignment="1" applyProtection="1">
      <alignment horizontal="center" vertical="center" shrinkToFit="1"/>
      <protection locked="0"/>
    </xf>
    <xf numFmtId="0" fontId="19" fillId="3" borderId="17" xfId="23" applyNumberFormat="1" applyFont="1" applyFill="1" applyBorder="1" applyAlignment="1" applyProtection="1">
      <alignment horizontal="center" vertical="center" wrapText="1" shrinkToFit="1"/>
      <protection locked="0"/>
    </xf>
    <xf numFmtId="0" fontId="35" fillId="0" borderId="62" xfId="22" applyFont="1" applyBorder="1" applyAlignment="1" applyProtection="1">
      <alignment horizontal="left" vertical="center"/>
      <protection locked="0"/>
    </xf>
    <xf numFmtId="0" fontId="37" fillId="0" borderId="7" xfId="22" applyFont="1" applyBorder="1" applyAlignment="1" applyProtection="1">
      <alignment horizontal="center" vertical="center"/>
      <protection locked="0"/>
    </xf>
    <xf numFmtId="0" fontId="37" fillId="0" borderId="1" xfId="22" applyFont="1" applyBorder="1" applyAlignment="1" applyProtection="1">
      <alignment horizontal="center" vertical="center"/>
      <protection locked="0"/>
    </xf>
    <xf numFmtId="0" fontId="2" fillId="0" borderId="0" xfId="24" applyProtection="1">
      <alignment vertical="center"/>
      <protection locked="0"/>
    </xf>
    <xf numFmtId="0" fontId="35" fillId="0" borderId="21" xfId="22" applyFont="1" applyBorder="1" applyAlignment="1" applyProtection="1">
      <alignment horizontal="center" vertical="center"/>
      <protection locked="0"/>
    </xf>
    <xf numFmtId="0" fontId="35" fillId="0" borderId="12" xfId="22" applyFont="1" applyBorder="1" applyAlignment="1" applyProtection="1">
      <alignment vertical="center" shrinkToFit="1"/>
      <protection locked="0"/>
    </xf>
    <xf numFmtId="0" fontId="35" fillId="0" borderId="12" xfId="22" applyFont="1" applyBorder="1" applyAlignment="1" applyProtection="1">
      <alignment horizontal="left" vertical="center"/>
      <protection locked="0"/>
    </xf>
    <xf numFmtId="0" fontId="36" fillId="0" borderId="12" xfId="23" applyNumberFormat="1" applyFont="1" applyBorder="1" applyAlignment="1" applyProtection="1">
      <alignment horizontal="center" vertical="center" shrinkToFit="1"/>
      <protection locked="0"/>
    </xf>
    <xf numFmtId="38" fontId="36" fillId="0" borderId="2" xfId="6" applyFont="1" applyBorder="1" applyAlignment="1" applyProtection="1">
      <alignment vertical="center" shrinkToFit="1"/>
      <protection locked="0"/>
    </xf>
    <xf numFmtId="38" fontId="36" fillId="0" borderId="12" xfId="23" applyFont="1" applyBorder="1" applyAlignment="1" applyProtection="1">
      <alignment vertical="center" shrinkToFit="1"/>
      <protection locked="0"/>
    </xf>
    <xf numFmtId="49" fontId="36" fillId="0" borderId="4" xfId="22" applyNumberFormat="1" applyFont="1" applyBorder="1" applyAlignment="1" applyProtection="1">
      <alignment horizontal="center" vertical="center" shrinkToFit="1"/>
      <protection locked="0"/>
    </xf>
    <xf numFmtId="38" fontId="36" fillId="0" borderId="12" xfId="23" applyFont="1" applyBorder="1" applyAlignment="1" applyProtection="1">
      <alignment horizontal="right" vertical="center" shrinkToFit="1"/>
      <protection locked="0"/>
    </xf>
    <xf numFmtId="38" fontId="36" fillId="0" borderId="109" xfId="23" applyFont="1" applyBorder="1" applyAlignment="1" applyProtection="1">
      <alignment horizontal="right" vertical="center" shrinkToFit="1"/>
      <protection locked="0"/>
    </xf>
    <xf numFmtId="0" fontId="29" fillId="0" borderId="7" xfId="22" applyFont="1" applyBorder="1" applyAlignment="1" applyProtection="1">
      <alignment horizontal="center" vertical="center"/>
      <protection locked="0"/>
    </xf>
    <xf numFmtId="0" fontId="29" fillId="0" borderId="1" xfId="22" applyFont="1" applyBorder="1" applyAlignment="1" applyProtection="1">
      <alignment horizontal="center" vertical="center"/>
      <protection locked="0"/>
    </xf>
    <xf numFmtId="0" fontId="35" fillId="0" borderId="24" xfId="22" applyFont="1" applyBorder="1" applyAlignment="1" applyProtection="1">
      <alignment horizontal="center" vertical="center"/>
      <protection locked="0"/>
    </xf>
    <xf numFmtId="0" fontId="35" fillId="0" borderId="1" xfId="22" applyFont="1" applyBorder="1" applyAlignment="1" applyProtection="1">
      <alignment vertical="center" shrinkToFit="1"/>
      <protection locked="0"/>
    </xf>
    <xf numFmtId="0" fontId="35" fillId="0" borderId="1" xfId="22" applyFont="1" applyBorder="1" applyAlignment="1" applyProtection="1">
      <alignment horizontal="left" vertical="center"/>
      <protection locked="0"/>
    </xf>
    <xf numFmtId="0" fontId="36" fillId="0" borderId="1" xfId="23" applyNumberFormat="1" applyFont="1" applyBorder="1" applyAlignment="1" applyProtection="1">
      <alignment horizontal="center" vertical="center" shrinkToFit="1"/>
      <protection locked="0"/>
    </xf>
    <xf numFmtId="38" fontId="36" fillId="0" borderId="1" xfId="23" applyFont="1" applyBorder="1" applyAlignment="1" applyProtection="1">
      <alignment vertical="center" shrinkToFit="1"/>
      <protection locked="0"/>
    </xf>
    <xf numFmtId="49" fontId="36" fillId="0" borderId="7" xfId="22" applyNumberFormat="1" applyFont="1" applyBorder="1" applyAlignment="1" applyProtection="1">
      <alignment horizontal="center" vertical="center" shrinkToFit="1"/>
      <protection locked="0"/>
    </xf>
    <xf numFmtId="38" fontId="36" fillId="0" borderId="1" xfId="23" applyFont="1" applyBorder="1" applyAlignment="1" applyProtection="1">
      <alignment horizontal="right" vertical="center" shrinkToFit="1"/>
      <protection locked="0"/>
    </xf>
    <xf numFmtId="38" fontId="36" fillId="0" borderId="22" xfId="23" applyFont="1" applyBorder="1" applyAlignment="1" applyProtection="1">
      <alignment horizontal="right" vertical="center" shrinkToFit="1"/>
      <protection locked="0"/>
    </xf>
    <xf numFmtId="38" fontId="62" fillId="0" borderId="0" xfId="23" applyFont="1" applyBorder="1" applyAlignment="1" applyProtection="1">
      <alignment horizontal="right" vertical="center" shrinkToFit="1"/>
      <protection locked="0"/>
    </xf>
    <xf numFmtId="0" fontId="35" fillId="0" borderId="11" xfId="22" applyFont="1" applyBorder="1" applyProtection="1">
      <alignment vertical="center"/>
      <protection locked="0"/>
    </xf>
    <xf numFmtId="49" fontId="35" fillId="0" borderId="11" xfId="22" applyNumberFormat="1" applyFont="1" applyBorder="1" applyProtection="1">
      <alignment vertical="center"/>
      <protection locked="0"/>
    </xf>
    <xf numFmtId="0" fontId="36" fillId="0" borderId="11" xfId="22" applyFont="1" applyBorder="1" applyAlignment="1" applyProtection="1">
      <alignment horizontal="center" vertical="center" shrinkToFit="1"/>
      <protection locked="0"/>
    </xf>
    <xf numFmtId="38" fontId="36" fillId="0" borderId="11" xfId="23" applyFont="1" applyBorder="1" applyAlignment="1" applyProtection="1">
      <alignment vertical="center" shrinkToFit="1"/>
      <protection locked="0"/>
    </xf>
    <xf numFmtId="38" fontId="36" fillId="0" borderId="11" xfId="23" applyFont="1" applyBorder="1" applyAlignment="1" applyProtection="1">
      <alignment horizontal="right" vertical="center" shrinkToFit="1"/>
      <protection locked="0"/>
    </xf>
    <xf numFmtId="38" fontId="36" fillId="0" borderId="89" xfId="23" applyFont="1" applyBorder="1" applyAlignment="1" applyProtection="1">
      <alignment horizontal="right" vertical="center" shrinkToFit="1"/>
      <protection locked="0"/>
    </xf>
    <xf numFmtId="38" fontId="36" fillId="5" borderId="86" xfId="23" applyFont="1" applyFill="1" applyBorder="1" applyAlignment="1" applyProtection="1">
      <alignment vertical="center" shrinkToFit="1"/>
      <protection locked="0"/>
    </xf>
    <xf numFmtId="49" fontId="36" fillId="5" borderId="86" xfId="22" applyNumberFormat="1" applyFont="1" applyFill="1" applyBorder="1" applyAlignment="1" applyProtection="1">
      <alignment vertical="center" shrinkToFit="1"/>
      <protection locked="0"/>
    </xf>
    <xf numFmtId="38" fontId="36" fillId="5" borderId="86" xfId="23" applyFont="1" applyFill="1" applyBorder="1" applyAlignment="1" applyProtection="1">
      <alignment horizontal="right" vertical="center" shrinkToFit="1"/>
      <protection locked="0"/>
    </xf>
    <xf numFmtId="38" fontId="36" fillId="5" borderId="87" xfId="23" applyFont="1" applyFill="1" applyBorder="1" applyAlignment="1" applyProtection="1">
      <alignment horizontal="right" vertical="center" shrinkToFit="1"/>
      <protection locked="0"/>
    </xf>
    <xf numFmtId="0" fontId="35" fillId="0" borderId="20" xfId="22" applyFont="1" applyBorder="1" applyAlignment="1" applyProtection="1">
      <alignment horizontal="left" vertical="center" shrinkToFit="1"/>
      <protection locked="0"/>
    </xf>
    <xf numFmtId="38" fontId="36" fillId="0" borderId="9" xfId="23" applyFont="1" applyFill="1" applyBorder="1" applyAlignment="1" applyProtection="1">
      <alignment vertical="center" shrinkToFit="1"/>
      <protection locked="0"/>
    </xf>
    <xf numFmtId="49" fontId="36" fillId="0" borderId="9" xfId="22" applyNumberFormat="1" applyFont="1" applyBorder="1" applyAlignment="1" applyProtection="1">
      <alignment vertical="center" shrinkToFit="1"/>
      <protection locked="0"/>
    </xf>
    <xf numFmtId="38" fontId="36" fillId="0" borderId="9" xfId="23" applyFont="1" applyFill="1" applyBorder="1" applyAlignment="1" applyProtection="1">
      <alignment horizontal="right" vertical="center" shrinkToFit="1"/>
      <protection locked="0"/>
    </xf>
    <xf numFmtId="0" fontId="37" fillId="0" borderId="6" xfId="22" applyFont="1" applyBorder="1" applyAlignment="1" applyProtection="1">
      <alignment horizontal="center" vertical="center"/>
      <protection locked="0"/>
    </xf>
    <xf numFmtId="0" fontId="29" fillId="0" borderId="6" xfId="22" applyFont="1" applyBorder="1" applyAlignment="1" applyProtection="1">
      <alignment horizontal="center" vertical="center"/>
      <protection locked="0"/>
    </xf>
    <xf numFmtId="38" fontId="0" fillId="0" borderId="0" xfId="23" applyFont="1" applyBorder="1" applyAlignment="1" applyProtection="1">
      <alignment horizontal="right" vertical="center" shrinkToFit="1"/>
      <protection locked="0"/>
    </xf>
    <xf numFmtId="49" fontId="36" fillId="0" borderId="10" xfId="22" applyNumberFormat="1" applyFont="1" applyBorder="1" applyAlignment="1" applyProtection="1">
      <alignment vertical="center" shrinkToFit="1"/>
      <protection locked="0"/>
    </xf>
    <xf numFmtId="38" fontId="36" fillId="4" borderId="86" xfId="23" applyFont="1" applyFill="1" applyBorder="1" applyAlignment="1" applyProtection="1">
      <alignment vertical="center" shrinkToFit="1"/>
      <protection locked="0"/>
    </xf>
    <xf numFmtId="49" fontId="36" fillId="4" borderId="93" xfId="22" applyNumberFormat="1" applyFont="1" applyFill="1" applyBorder="1" applyAlignment="1" applyProtection="1">
      <alignment vertical="center" shrinkToFit="1"/>
      <protection locked="0"/>
    </xf>
    <xf numFmtId="38" fontId="36" fillId="4" borderId="86" xfId="23" applyFont="1" applyFill="1" applyBorder="1" applyAlignment="1" applyProtection="1">
      <alignment horizontal="right" vertical="center" shrinkToFit="1"/>
      <protection locked="0"/>
    </xf>
    <xf numFmtId="38" fontId="36" fillId="4" borderId="87" xfId="23" applyFont="1" applyFill="1" applyBorder="1" applyAlignment="1" applyProtection="1">
      <alignment horizontal="right" vertical="center" shrinkToFit="1"/>
      <protection locked="0"/>
    </xf>
    <xf numFmtId="38" fontId="36" fillId="0" borderId="62" xfId="23" applyFont="1" applyFill="1" applyBorder="1" applyAlignment="1" applyProtection="1">
      <alignment vertical="center" shrinkToFit="1"/>
      <protection locked="0"/>
    </xf>
    <xf numFmtId="49" fontId="36" fillId="0" borderId="62" xfId="22" applyNumberFormat="1" applyFont="1" applyBorder="1" applyAlignment="1" applyProtection="1">
      <alignment vertical="center" shrinkToFit="1"/>
      <protection locked="0"/>
    </xf>
    <xf numFmtId="38" fontId="36" fillId="0" borderId="62" xfId="23" applyFont="1" applyFill="1" applyBorder="1" applyAlignment="1" applyProtection="1">
      <alignment horizontal="right" vertical="center" shrinkToFit="1"/>
      <protection locked="0"/>
    </xf>
    <xf numFmtId="49" fontId="36" fillId="4" borderId="86" xfId="22" applyNumberFormat="1" applyFont="1" applyFill="1" applyBorder="1" applyAlignment="1" applyProtection="1">
      <alignment vertical="center" shrinkToFit="1"/>
      <protection locked="0"/>
    </xf>
    <xf numFmtId="0" fontId="2" fillId="0" borderId="0" xfId="22" applyAlignment="1" applyProtection="1">
      <alignment vertical="center" shrinkToFit="1"/>
      <protection locked="0"/>
    </xf>
    <xf numFmtId="38" fontId="36" fillId="0" borderId="81" xfId="22" applyNumberFormat="1" applyFont="1" applyBorder="1" applyAlignment="1" applyProtection="1">
      <alignment vertical="center" shrinkToFit="1"/>
      <protection locked="0"/>
    </xf>
    <xf numFmtId="49" fontId="37" fillId="0" borderId="81" xfId="22" applyNumberFormat="1" applyFont="1" applyBorder="1" applyAlignment="1" applyProtection="1">
      <alignment horizontal="center" vertical="center" shrinkToFit="1"/>
      <protection locked="0"/>
    </xf>
    <xf numFmtId="38" fontId="36" fillId="2" borderId="81" xfId="23" applyFont="1" applyFill="1" applyBorder="1" applyAlignment="1" applyProtection="1">
      <alignment horizontal="right" vertical="center" shrinkToFit="1"/>
      <protection locked="0"/>
    </xf>
    <xf numFmtId="38" fontId="36" fillId="2" borderId="79" xfId="23" applyFont="1" applyFill="1" applyBorder="1" applyAlignment="1" applyProtection="1">
      <alignment horizontal="right" vertical="center" shrinkToFit="1"/>
      <protection locked="0"/>
    </xf>
    <xf numFmtId="0" fontId="2" fillId="0" borderId="0" xfId="24" applyAlignment="1" applyProtection="1">
      <alignment vertical="center" shrinkToFit="1"/>
      <protection locked="0"/>
    </xf>
    <xf numFmtId="0" fontId="15" fillId="0" borderId="0" xfId="22" applyFont="1" applyAlignment="1" applyProtection="1">
      <alignment horizontal="center" vertical="center"/>
      <protection locked="0"/>
    </xf>
    <xf numFmtId="0" fontId="15" fillId="0" borderId="0" xfId="22" applyFont="1" applyProtection="1">
      <alignment vertical="center"/>
      <protection locked="0"/>
    </xf>
    <xf numFmtId="0" fontId="36" fillId="0" borderId="0" xfId="22" applyFont="1" applyAlignment="1" applyProtection="1">
      <alignment horizontal="center" vertical="center" shrinkToFit="1"/>
      <protection locked="0"/>
    </xf>
    <xf numFmtId="0" fontId="36" fillId="0" borderId="0" xfId="22" applyFont="1" applyAlignment="1" applyProtection="1">
      <alignment vertical="center" shrinkToFit="1"/>
      <protection locked="0"/>
    </xf>
    <xf numFmtId="38" fontId="36" fillId="0" borderId="0" xfId="23" applyFont="1" applyAlignment="1" applyProtection="1">
      <alignment vertical="center" shrinkToFit="1"/>
      <protection locked="0"/>
    </xf>
    <xf numFmtId="49" fontId="36" fillId="0" borderId="0" xfId="22" applyNumberFormat="1" applyFont="1" applyAlignment="1" applyProtection="1">
      <alignment vertical="center" shrinkToFit="1"/>
      <protection locked="0"/>
    </xf>
    <xf numFmtId="38" fontId="36" fillId="0" borderId="0" xfId="23" applyFont="1" applyAlignment="1" applyProtection="1">
      <alignment horizontal="right" vertical="center" shrinkToFit="1"/>
      <protection locked="0"/>
    </xf>
    <xf numFmtId="38" fontId="38" fillId="0" borderId="83" xfId="23" applyFont="1" applyBorder="1" applyAlignment="1" applyProtection="1">
      <alignment horizontal="right" vertical="center" shrinkToFit="1"/>
      <protection locked="0"/>
    </xf>
    <xf numFmtId="38" fontId="15" fillId="0" borderId="83" xfId="23" applyFont="1" applyBorder="1" applyAlignment="1" applyProtection="1">
      <alignment horizontal="right" vertical="center" shrinkToFit="1"/>
      <protection locked="0"/>
    </xf>
    <xf numFmtId="38" fontId="38" fillId="0" borderId="83" xfId="25" applyFont="1" applyBorder="1" applyAlignment="1" applyProtection="1">
      <alignment horizontal="right" vertical="center" shrinkToFit="1"/>
      <protection locked="0"/>
    </xf>
    <xf numFmtId="0" fontId="2" fillId="0" borderId="0" xfId="22" applyAlignment="1" applyProtection="1">
      <alignment horizontal="center" vertical="center" shrinkToFit="1"/>
      <protection locked="0"/>
    </xf>
    <xf numFmtId="38" fontId="0" fillId="0" borderId="0" xfId="23" applyFont="1" applyAlignment="1" applyProtection="1">
      <alignment vertical="center" shrinkToFit="1"/>
      <protection locked="0"/>
    </xf>
    <xf numFmtId="49" fontId="2" fillId="0" borderId="0" xfId="22" applyNumberFormat="1" applyAlignment="1" applyProtection="1">
      <alignment vertical="center" shrinkToFit="1"/>
      <protection locked="0"/>
    </xf>
    <xf numFmtId="38" fontId="0" fillId="0" borderId="0" xfId="23" applyFont="1" applyAlignment="1" applyProtection="1">
      <alignment horizontal="right" vertical="center" shrinkToFit="1"/>
      <protection locked="0"/>
    </xf>
    <xf numFmtId="0" fontId="77" fillId="0" borderId="0" xfId="24" applyFont="1">
      <alignment vertical="center"/>
    </xf>
    <xf numFmtId="38" fontId="0" fillId="0" borderId="0" xfId="23" applyFont="1" applyProtection="1">
      <alignment vertical="center"/>
      <protection locked="0"/>
    </xf>
    <xf numFmtId="49" fontId="2" fillId="0" borderId="0" xfId="22" applyNumberFormat="1" applyProtection="1">
      <alignment vertical="center"/>
      <protection locked="0"/>
    </xf>
    <xf numFmtId="38" fontId="0" fillId="0" borderId="0" xfId="23" applyFont="1" applyAlignment="1" applyProtection="1">
      <alignment horizontal="right" vertical="center"/>
      <protection locked="0"/>
    </xf>
    <xf numFmtId="38" fontId="78" fillId="0" borderId="0" xfId="23" applyFont="1" applyProtection="1">
      <alignment vertical="center"/>
      <protection locked="0"/>
    </xf>
    <xf numFmtId="3" fontId="45" fillId="0" borderId="25" xfId="0" applyNumberFormat="1" applyFont="1" applyBorder="1" applyAlignment="1" applyProtection="1">
      <alignment horizontal="center" vertical="center"/>
      <protection locked="0"/>
    </xf>
    <xf numFmtId="0" fontId="45" fillId="0" borderId="9" xfId="0" applyFont="1" applyBorder="1" applyAlignment="1">
      <alignment horizontal="center" vertical="center"/>
    </xf>
    <xf numFmtId="0" fontId="45" fillId="0" borderId="29" xfId="0" applyFont="1" applyBorder="1" applyAlignment="1">
      <alignment vertical="center"/>
    </xf>
    <xf numFmtId="0" fontId="45" fillId="0" borderId="23" xfId="0" applyFont="1" applyBorder="1" applyAlignment="1">
      <alignment vertical="center"/>
    </xf>
    <xf numFmtId="0" fontId="52" fillId="0" borderId="9" xfId="0" applyFont="1" applyBorder="1" applyAlignment="1">
      <alignment vertical="center"/>
    </xf>
    <xf numFmtId="0" fontId="45" fillId="0" borderId="32" xfId="0" applyFont="1" applyBorder="1" applyAlignment="1" applyProtection="1">
      <alignment vertical="top"/>
      <protection locked="0"/>
    </xf>
    <xf numFmtId="0" fontId="45" fillId="0" borderId="3" xfId="0" applyFont="1" applyBorder="1" applyAlignment="1" applyProtection="1">
      <alignment vertical="top"/>
      <protection locked="0"/>
    </xf>
    <xf numFmtId="0" fontId="45" fillId="0" borderId="27" xfId="0" applyFont="1" applyBorder="1" applyAlignment="1" applyProtection="1">
      <alignment vertical="top"/>
      <protection locked="0"/>
    </xf>
    <xf numFmtId="0" fontId="45" fillId="0" borderId="29" xfId="0" applyFont="1" applyBorder="1" applyAlignment="1">
      <alignment horizontal="center" vertical="center"/>
    </xf>
    <xf numFmtId="0" fontId="45" fillId="0" borderId="23" xfId="0" applyFont="1" applyBorder="1" applyAlignment="1">
      <alignment horizontal="center" vertical="center"/>
    </xf>
    <xf numFmtId="0" fontId="48" fillId="0" borderId="29" xfId="0" applyFont="1" applyBorder="1" applyAlignment="1">
      <alignment horizontal="left" vertical="top"/>
    </xf>
    <xf numFmtId="0" fontId="79" fillId="0" borderId="0" xfId="0" applyFont="1" applyAlignment="1">
      <alignment vertical="center"/>
    </xf>
    <xf numFmtId="0" fontId="45" fillId="0" borderId="34" xfId="0" applyFont="1" applyBorder="1" applyAlignment="1">
      <alignment horizontal="left" vertical="top" wrapText="1"/>
    </xf>
    <xf numFmtId="0" fontId="54" fillId="0" borderId="0" xfId="0" applyFont="1" applyAlignment="1">
      <alignment horizontal="center" vertical="center" wrapText="1" shrinkToFit="1"/>
    </xf>
    <xf numFmtId="181" fontId="45" fillId="0" borderId="34" xfId="0" applyNumberFormat="1" applyFont="1" applyBorder="1" applyAlignment="1" applyProtection="1">
      <alignment horizontal="center" vertical="top" wrapText="1"/>
      <protection locked="0"/>
    </xf>
    <xf numFmtId="2" fontId="45" fillId="0" borderId="9" xfId="0" applyNumberFormat="1" applyFont="1" applyBorder="1" applyAlignment="1">
      <alignment horizontal="center" vertical="center"/>
    </xf>
    <xf numFmtId="0" fontId="50" fillId="0" borderId="9" xfId="0" applyFont="1" applyBorder="1" applyAlignment="1">
      <alignment vertical="top" wrapText="1"/>
    </xf>
    <xf numFmtId="0" fontId="54" fillId="0" borderId="9" xfId="0" applyFont="1" applyBorder="1" applyAlignment="1">
      <alignment horizontal="center" vertical="center" shrinkToFit="1"/>
    </xf>
    <xf numFmtId="3" fontId="54" fillId="0" borderId="9" xfId="1" applyNumberFormat="1" applyFont="1" applyFill="1" applyBorder="1" applyAlignment="1" applyProtection="1">
      <alignment horizontal="center" vertical="center" shrinkToFit="1"/>
    </xf>
    <xf numFmtId="0" fontId="59" fillId="0" borderId="0" xfId="2" applyFont="1" applyAlignment="1">
      <alignment horizontal="left" vertical="center" shrinkToFit="1"/>
    </xf>
    <xf numFmtId="0" fontId="59" fillId="0" borderId="0" xfId="2" applyFont="1" applyAlignment="1">
      <alignment horizontal="center" vertical="center" wrapText="1"/>
    </xf>
    <xf numFmtId="0" fontId="52" fillId="0" borderId="0" xfId="0" applyFont="1" applyAlignment="1" applyProtection="1">
      <alignment horizontal="center" vertical="center"/>
      <protection locked="0"/>
    </xf>
    <xf numFmtId="0" fontId="67" fillId="0" borderId="0" xfId="2" applyFont="1" applyAlignment="1" applyProtection="1">
      <alignment horizontal="center" vertical="center" shrinkToFit="1"/>
      <protection locked="0"/>
    </xf>
    <xf numFmtId="0" fontId="48" fillId="0" borderId="32" xfId="0" applyFont="1" applyBorder="1" applyAlignment="1" applyProtection="1">
      <alignment vertical="top"/>
      <protection locked="0"/>
    </xf>
    <xf numFmtId="0" fontId="48" fillId="0" borderId="3" xfId="0" applyFont="1" applyBorder="1" applyAlignment="1" applyProtection="1">
      <alignment vertical="top"/>
      <protection locked="0"/>
    </xf>
    <xf numFmtId="0" fontId="48" fillId="0" borderId="27" xfId="0" applyFont="1" applyBorder="1" applyAlignment="1" applyProtection="1">
      <alignment vertical="top"/>
      <protection locked="0"/>
    </xf>
    <xf numFmtId="0" fontId="52" fillId="0" borderId="29" xfId="0" applyFont="1" applyBorder="1" applyAlignment="1">
      <alignment vertical="center"/>
    </xf>
    <xf numFmtId="0" fontId="52" fillId="0" borderId="23" xfId="0" applyFont="1" applyBorder="1" applyAlignment="1">
      <alignment vertical="center"/>
    </xf>
    <xf numFmtId="0" fontId="54" fillId="0" borderId="31" xfId="0" applyFont="1" applyBorder="1" applyAlignment="1">
      <alignment horizontal="center" vertical="center"/>
    </xf>
    <xf numFmtId="4" fontId="54" fillId="0" borderId="0" xfId="1" applyNumberFormat="1" applyFont="1" applyFill="1" applyBorder="1" applyAlignment="1" applyProtection="1">
      <alignment horizontal="center" vertical="center"/>
      <protection locked="0"/>
    </xf>
    <xf numFmtId="3" fontId="54" fillId="0" borderId="0" xfId="1" applyNumberFormat="1" applyFont="1" applyFill="1" applyBorder="1" applyAlignment="1" applyProtection="1">
      <alignment horizontal="center" vertical="center"/>
      <protection locked="0"/>
    </xf>
    <xf numFmtId="0" fontId="45" fillId="0" borderId="25" xfId="0" applyFont="1" applyBorder="1" applyAlignment="1">
      <alignment horizontal="center" vertical="center"/>
    </xf>
    <xf numFmtId="0" fontId="48" fillId="0" borderId="9" xfId="0" applyFont="1" applyBorder="1" applyAlignment="1" applyProtection="1">
      <alignment vertical="top"/>
      <protection locked="0"/>
    </xf>
    <xf numFmtId="0" fontId="45" fillId="0" borderId="30" xfId="0" applyFont="1" applyBorder="1"/>
    <xf numFmtId="0" fontId="54" fillId="0" borderId="43" xfId="0" applyFont="1" applyBorder="1" applyAlignment="1">
      <alignment vertical="center"/>
    </xf>
    <xf numFmtId="0" fontId="48" fillId="0" borderId="43" xfId="0" applyFont="1" applyBorder="1" applyAlignment="1" applyProtection="1">
      <alignment vertical="top"/>
      <protection locked="0"/>
    </xf>
    <xf numFmtId="0" fontId="48" fillId="0" borderId="88" xfId="0" applyFont="1" applyBorder="1" applyAlignment="1" applyProtection="1">
      <alignment vertical="top"/>
      <protection locked="0"/>
    </xf>
    <xf numFmtId="0" fontId="45" fillId="0" borderId="9" xfId="0" applyFont="1" applyBorder="1" applyAlignment="1" applyProtection="1">
      <alignment vertical="top" wrapText="1"/>
      <protection locked="0"/>
    </xf>
    <xf numFmtId="0" fontId="48" fillId="0" borderId="43" xfId="0" applyFont="1" applyBorder="1" applyAlignment="1" applyProtection="1">
      <alignment vertical="top" wrapText="1"/>
      <protection locked="0"/>
    </xf>
    <xf numFmtId="0" fontId="48" fillId="0" borderId="88" xfId="0" applyFont="1" applyBorder="1" applyAlignment="1" applyProtection="1">
      <alignment vertical="top" wrapText="1"/>
      <protection locked="0"/>
    </xf>
    <xf numFmtId="0" fontId="54" fillId="0" borderId="9" xfId="0" applyFont="1" applyBorder="1" applyAlignment="1">
      <alignment horizontal="center" vertical="center"/>
    </xf>
    <xf numFmtId="4" fontId="54" fillId="0" borderId="9" xfId="1" applyNumberFormat="1" applyFont="1" applyFill="1" applyBorder="1" applyAlignment="1" applyProtection="1">
      <alignment horizontal="center" vertical="center"/>
      <protection locked="0"/>
    </xf>
    <xf numFmtId="0" fontId="19" fillId="0" borderId="0" xfId="0" applyFont="1" applyAlignment="1">
      <alignment vertical="center" wrapText="1"/>
    </xf>
    <xf numFmtId="0" fontId="50" fillId="0" borderId="36" xfId="0" applyFont="1" applyBorder="1" applyAlignment="1">
      <alignment vertical="top" wrapText="1"/>
    </xf>
    <xf numFmtId="0" fontId="48" fillId="0" borderId="34" xfId="0" applyFont="1" applyBorder="1" applyAlignment="1">
      <alignment horizontal="left" vertical="center" wrapText="1" shrinkToFit="1"/>
    </xf>
    <xf numFmtId="0" fontId="45" fillId="0" borderId="34" xfId="0" applyFont="1" applyBorder="1" applyAlignment="1">
      <alignment vertical="center" shrinkToFit="1"/>
    </xf>
    <xf numFmtId="0" fontId="50" fillId="0" borderId="20" xfId="0" applyFont="1" applyBorder="1" applyAlignment="1">
      <alignment vertical="top" wrapText="1"/>
    </xf>
    <xf numFmtId="0" fontId="76" fillId="0" borderId="0" xfId="0" applyFont="1" applyAlignment="1">
      <alignment horizontal="left" vertical="center"/>
    </xf>
    <xf numFmtId="0" fontId="52" fillId="0" borderId="43" xfId="0" applyFont="1" applyBorder="1" applyAlignment="1">
      <alignment vertical="center"/>
    </xf>
    <xf numFmtId="0" fontId="45" fillId="0" borderId="43" xfId="0" applyFont="1" applyBorder="1" applyAlignment="1">
      <alignment vertical="top"/>
    </xf>
    <xf numFmtId="0" fontId="45" fillId="0" borderId="31" xfId="0" applyFont="1" applyBorder="1" applyAlignment="1">
      <alignment vertical="center" shrinkToFit="1"/>
    </xf>
    <xf numFmtId="0" fontId="45" fillId="0" borderId="6" xfId="0" applyFont="1" applyBorder="1" applyAlignment="1">
      <alignment vertical="top"/>
    </xf>
    <xf numFmtId="0" fontId="45" fillId="0" borderId="7" xfId="0" applyFont="1" applyBorder="1" applyAlignment="1">
      <alignment vertical="top"/>
    </xf>
    <xf numFmtId="0" fontId="45" fillId="0" borderId="9" xfId="0" applyFont="1" applyBorder="1" applyAlignment="1">
      <alignment vertical="center" shrinkToFit="1"/>
    </xf>
    <xf numFmtId="0" fontId="45" fillId="0" borderId="10" xfId="0" applyFont="1" applyBorder="1" applyAlignment="1">
      <alignment vertical="center" shrinkToFit="1"/>
    </xf>
    <xf numFmtId="0" fontId="37" fillId="0" borderId="1" xfId="22" applyFont="1" applyBorder="1" applyAlignment="1" applyProtection="1">
      <alignment horizontal="center" vertical="center" shrinkToFit="1"/>
      <protection locked="0"/>
    </xf>
    <xf numFmtId="3" fontId="26" fillId="0" borderId="0" xfId="2" applyNumberFormat="1" applyFont="1" applyAlignment="1">
      <alignment horizontal="center" vertical="center" wrapText="1"/>
    </xf>
    <xf numFmtId="0" fontId="12" fillId="0" borderId="0" xfId="2" applyFont="1" applyAlignment="1">
      <alignment horizontal="center" vertical="center" shrinkToFit="1"/>
    </xf>
    <xf numFmtId="38" fontId="12" fillId="0" borderId="0" xfId="2" applyNumberFormat="1" applyFont="1" applyAlignment="1">
      <alignment horizontal="center" vertical="center" shrinkToFit="1"/>
    </xf>
    <xf numFmtId="0" fontId="48" fillId="0" borderId="20" xfId="0" applyFont="1" applyBorder="1" applyAlignment="1">
      <alignment horizontal="left" vertical="center"/>
    </xf>
    <xf numFmtId="0" fontId="48" fillId="0" borderId="30" xfId="0" applyFont="1" applyBorder="1" applyAlignment="1">
      <alignment horizontal="left" vertical="center"/>
    </xf>
    <xf numFmtId="0" fontId="48" fillId="0" borderId="3"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32" xfId="0" applyFont="1" applyBorder="1" applyAlignment="1">
      <alignment horizontal="center" vertical="center" wrapText="1"/>
    </xf>
    <xf numFmtId="0" fontId="15" fillId="0" borderId="0" xfId="0" applyFont="1" applyAlignment="1" applyProtection="1">
      <alignment horizontal="left" vertical="center"/>
      <protection locked="0"/>
    </xf>
    <xf numFmtId="0" fontId="15" fillId="0" borderId="0" xfId="0" applyFont="1" applyAlignment="1" applyProtection="1">
      <alignment vertical="top"/>
      <protection locked="0"/>
    </xf>
    <xf numFmtId="0" fontId="15" fillId="0" borderId="0" xfId="0" applyFont="1" applyAlignment="1" applyProtection="1">
      <alignment vertical="center"/>
      <protection locked="0"/>
    </xf>
    <xf numFmtId="0" fontId="3" fillId="0" borderId="0" xfId="20" applyAlignment="1">
      <alignment horizontal="left" vertical="center"/>
    </xf>
    <xf numFmtId="0" fontId="15" fillId="0" borderId="0" xfId="0" applyFont="1" applyAlignment="1" applyProtection="1">
      <alignment horizontal="left" vertical="center" shrinkToFit="1"/>
      <protection locked="0"/>
    </xf>
    <xf numFmtId="0" fontId="15" fillId="0" borderId="0" xfId="0" applyFont="1" applyAlignment="1" applyProtection="1">
      <alignment horizontal="center" vertical="center"/>
      <protection locked="0"/>
    </xf>
    <xf numFmtId="0" fontId="15" fillId="0" borderId="0" xfId="0" applyFont="1" applyAlignment="1" applyProtection="1">
      <alignment horizontal="right" vertical="center"/>
      <protection locked="0"/>
    </xf>
    <xf numFmtId="0" fontId="54" fillId="0" borderId="83" xfId="0" applyFont="1" applyBorder="1" applyAlignment="1">
      <alignment vertical="center"/>
    </xf>
    <xf numFmtId="0" fontId="54" fillId="0" borderId="3" xfId="0" applyFont="1" applyBorder="1" applyAlignment="1">
      <alignment vertical="center"/>
    </xf>
    <xf numFmtId="0" fontId="54" fillId="0" borderId="152" xfId="0" applyFont="1" applyBorder="1" applyAlignment="1">
      <alignment vertical="center"/>
    </xf>
    <xf numFmtId="0" fontId="48" fillId="0" borderId="9" xfId="0" applyFont="1" applyBorder="1" applyAlignment="1">
      <alignment horizontal="left" vertical="top"/>
    </xf>
    <xf numFmtId="0" fontId="52" fillId="0" borderId="62" xfId="0" applyFont="1" applyBorder="1" applyAlignment="1">
      <alignment vertical="center"/>
    </xf>
    <xf numFmtId="0" fontId="48" fillId="0" borderId="62" xfId="0" applyFont="1" applyBorder="1" applyAlignment="1">
      <alignment horizontal="left" vertical="center"/>
    </xf>
    <xf numFmtId="0" fontId="48" fillId="0" borderId="63" xfId="0" applyFont="1" applyBorder="1" applyAlignment="1">
      <alignment horizontal="left" vertical="center"/>
    </xf>
    <xf numFmtId="0" fontId="48" fillId="0" borderId="25" xfId="0" applyFont="1" applyBorder="1" applyAlignment="1">
      <alignment horizontal="left" vertical="center"/>
    </xf>
    <xf numFmtId="0" fontId="48" fillId="0" borderId="34" xfId="0" applyFont="1" applyBorder="1" applyAlignment="1">
      <alignment horizontal="left" vertical="center"/>
    </xf>
    <xf numFmtId="0" fontId="48" fillId="0" borderId="35" xfId="0" applyFont="1" applyBorder="1" applyAlignment="1">
      <alignment horizontal="left" vertical="center"/>
    </xf>
    <xf numFmtId="0" fontId="45" fillId="0" borderId="3" xfId="0" applyFont="1" applyBorder="1" applyAlignment="1" applyProtection="1">
      <alignment horizontal="center" vertical="center" shrinkToFit="1"/>
      <protection locked="0"/>
    </xf>
    <xf numFmtId="0" fontId="45" fillId="0" borderId="25" xfId="0" applyFont="1" applyBorder="1" applyAlignment="1" applyProtection="1">
      <alignment vertical="center"/>
      <protection locked="0"/>
    </xf>
    <xf numFmtId="0" fontId="45" fillId="0" borderId="3" xfId="0" applyFont="1" applyBorder="1" applyAlignment="1" applyProtection="1">
      <alignment horizontal="left" vertical="center" shrinkToFit="1"/>
      <protection locked="0"/>
    </xf>
    <xf numFmtId="0" fontId="45" fillId="0" borderId="3" xfId="0" applyFont="1" applyBorder="1" applyAlignment="1" applyProtection="1">
      <alignment vertical="center"/>
      <protection locked="0"/>
    </xf>
    <xf numFmtId="0" fontId="45" fillId="0" borderId="27" xfId="0" applyFont="1" applyBorder="1" applyAlignment="1" applyProtection="1">
      <alignment vertical="center"/>
      <protection locked="0"/>
    </xf>
    <xf numFmtId="0" fontId="54" fillId="0" borderId="0" xfId="0" applyFont="1" applyAlignment="1">
      <alignment vertical="center" shrinkToFit="1"/>
    </xf>
    <xf numFmtId="0" fontId="54" fillId="0" borderId="31" xfId="0" applyFont="1" applyBorder="1" applyAlignment="1">
      <alignment vertical="center"/>
    </xf>
    <xf numFmtId="3" fontId="45" fillId="0" borderId="25" xfId="1" applyNumberFormat="1" applyFont="1" applyFill="1" applyBorder="1" applyAlignment="1" applyProtection="1">
      <alignment vertical="center"/>
      <protection locked="0"/>
    </xf>
    <xf numFmtId="4" fontId="54" fillId="0" borderId="13" xfId="1" applyNumberFormat="1" applyFont="1" applyFill="1" applyBorder="1" applyAlignment="1" applyProtection="1">
      <alignment horizontal="center" vertical="center"/>
      <protection locked="0"/>
    </xf>
    <xf numFmtId="3" fontId="45" fillId="0" borderId="0" xfId="1" applyNumberFormat="1" applyFont="1" applyFill="1" applyBorder="1" applyAlignment="1" applyProtection="1">
      <alignment horizontal="center" vertical="center"/>
      <protection locked="0"/>
    </xf>
    <xf numFmtId="0" fontId="19" fillId="0" borderId="13" xfId="0" applyFont="1" applyBorder="1" applyAlignment="1">
      <alignment vertical="center"/>
    </xf>
    <xf numFmtId="0" fontId="15" fillId="0" borderId="168" xfId="20" applyFont="1" applyBorder="1">
      <alignment vertical="center"/>
    </xf>
    <xf numFmtId="0" fontId="19" fillId="0" borderId="169" xfId="20" applyFont="1" applyBorder="1">
      <alignment vertical="center"/>
    </xf>
    <xf numFmtId="0" fontId="15" fillId="0" borderId="56" xfId="0" applyFont="1" applyBorder="1" applyAlignment="1">
      <alignment vertical="center" shrinkToFit="1"/>
    </xf>
    <xf numFmtId="0" fontId="19" fillId="0" borderId="56" xfId="20" applyFont="1" applyBorder="1">
      <alignment vertical="center"/>
    </xf>
    <xf numFmtId="0" fontId="15" fillId="0" borderId="169" xfId="20" applyFont="1" applyBorder="1">
      <alignment vertical="center"/>
    </xf>
    <xf numFmtId="49" fontId="39" fillId="0" borderId="1" xfId="17" applyNumberFormat="1" applyFont="1" applyBorder="1">
      <alignment vertical="center"/>
    </xf>
    <xf numFmtId="0" fontId="40" fillId="0" borderId="1" xfId="17" applyFont="1" applyBorder="1" applyAlignment="1">
      <alignment horizontal="center" vertical="center"/>
    </xf>
    <xf numFmtId="38" fontId="36" fillId="0" borderId="1" xfId="18" applyFont="1" applyBorder="1" applyAlignment="1" applyProtection="1">
      <alignment horizontal="right" vertical="center" shrinkToFit="1"/>
      <protection locked="0"/>
    </xf>
    <xf numFmtId="0" fontId="40" fillId="0" borderId="1" xfId="17" applyFont="1" applyBorder="1">
      <alignment vertical="center"/>
    </xf>
    <xf numFmtId="38" fontId="40" fillId="0" borderId="1" xfId="6" applyFont="1" applyBorder="1">
      <alignment vertical="center"/>
    </xf>
    <xf numFmtId="38" fontId="36" fillId="0" borderId="12" xfId="18" applyFont="1" applyBorder="1">
      <alignment vertical="center"/>
    </xf>
    <xf numFmtId="0" fontId="35" fillId="0" borderId="11" xfId="17" applyFont="1" applyBorder="1" applyAlignment="1">
      <alignment horizontal="center" vertical="center"/>
    </xf>
    <xf numFmtId="0" fontId="39" fillId="0" borderId="11" xfId="17" applyFont="1" applyBorder="1">
      <alignment vertical="center"/>
    </xf>
    <xf numFmtId="49" fontId="39" fillId="0" borderId="11" xfId="17" applyNumberFormat="1" applyFont="1" applyBorder="1">
      <alignment vertical="center"/>
    </xf>
    <xf numFmtId="0" fontId="40" fillId="0" borderId="11" xfId="17" applyFont="1" applyBorder="1">
      <alignment vertical="center"/>
    </xf>
    <xf numFmtId="38" fontId="40" fillId="0" borderId="11" xfId="18" applyFont="1" applyBorder="1">
      <alignment vertical="center"/>
    </xf>
    <xf numFmtId="38" fontId="36" fillId="0" borderId="11" xfId="18" applyFont="1" applyBorder="1" applyAlignment="1" applyProtection="1">
      <alignment horizontal="right" vertical="center" shrinkToFit="1"/>
      <protection locked="0"/>
    </xf>
    <xf numFmtId="38" fontId="40" fillId="0" borderId="11" xfId="18" applyFont="1" applyBorder="1" applyAlignment="1" applyProtection="1">
      <alignment horizontal="right" vertical="center" shrinkToFit="1"/>
      <protection locked="0"/>
    </xf>
    <xf numFmtId="0" fontId="36" fillId="0" borderId="4" xfId="17" applyFont="1" applyBorder="1" applyAlignment="1">
      <alignment horizontal="center" vertical="center"/>
    </xf>
    <xf numFmtId="38" fontId="36" fillId="0" borderId="12" xfId="18" applyFont="1" applyBorder="1" applyAlignment="1">
      <alignment horizontal="right" vertical="center" shrinkToFit="1"/>
    </xf>
    <xf numFmtId="38" fontId="36" fillId="0" borderId="12" xfId="18" applyFont="1" applyBorder="1" applyAlignment="1">
      <alignment horizontal="right" vertical="center"/>
    </xf>
    <xf numFmtId="38" fontId="40" fillId="5" borderId="86" xfId="18" applyFont="1" applyFill="1" applyBorder="1">
      <alignment vertical="center"/>
    </xf>
    <xf numFmtId="0" fontId="40" fillId="5" borderId="86" xfId="17" applyFont="1" applyFill="1" applyBorder="1" applyAlignment="1">
      <alignment horizontal="center" vertical="center"/>
    </xf>
    <xf numFmtId="38" fontId="40" fillId="5" borderId="86" xfId="18" applyFont="1" applyFill="1" applyBorder="1" applyAlignment="1">
      <alignment horizontal="right" vertical="center" shrinkToFit="1"/>
    </xf>
    <xf numFmtId="38" fontId="40" fillId="5" borderId="87" xfId="18" applyFont="1" applyFill="1" applyBorder="1" applyAlignment="1">
      <alignment horizontal="right" vertical="center" shrinkToFit="1"/>
    </xf>
    <xf numFmtId="38" fontId="40" fillId="5" borderId="87" xfId="18" applyFont="1" applyFill="1" applyBorder="1">
      <alignment vertical="center"/>
    </xf>
    <xf numFmtId="38" fontId="40" fillId="4" borderId="87" xfId="18" applyFont="1" applyFill="1" applyBorder="1">
      <alignment vertical="center"/>
    </xf>
    <xf numFmtId="38" fontId="40" fillId="0" borderId="15" xfId="18" applyFont="1" applyBorder="1" applyAlignment="1">
      <alignment horizontal="right" vertical="center" shrinkToFit="1"/>
    </xf>
    <xf numFmtId="38" fontId="38" fillId="0" borderId="83" xfId="18" applyFont="1" applyBorder="1" applyAlignment="1">
      <alignment horizontal="right" vertical="center" shrinkToFit="1"/>
    </xf>
    <xf numFmtId="38" fontId="15" fillId="0" borderId="83" xfId="18" applyFont="1" applyBorder="1" applyAlignment="1">
      <alignment horizontal="right" vertical="center" shrinkToFit="1"/>
    </xf>
    <xf numFmtId="49" fontId="29" fillId="0" borderId="86" xfId="17" applyNumberFormat="1" applyFont="1" applyBorder="1" applyAlignment="1" applyProtection="1">
      <alignment horizontal="center" vertical="center" shrinkToFit="1"/>
      <protection locked="0"/>
    </xf>
    <xf numFmtId="38" fontId="38" fillId="0" borderId="0" xfId="19" applyFont="1" applyBorder="1" applyAlignment="1">
      <alignment horizontal="right" vertical="center" shrinkToFit="1"/>
    </xf>
    <xf numFmtId="38" fontId="39" fillId="0" borderId="79" xfId="19" applyFont="1" applyBorder="1" applyAlignment="1">
      <alignment horizontal="right" vertical="center" shrinkToFit="1"/>
    </xf>
    <xf numFmtId="38" fontId="40" fillId="0" borderId="79" xfId="19" applyFont="1" applyBorder="1" applyAlignment="1">
      <alignment horizontal="right" vertical="center"/>
    </xf>
    <xf numFmtId="38" fontId="40" fillId="0" borderId="85" xfId="19" applyFont="1" applyBorder="1" applyAlignment="1">
      <alignment horizontal="right" vertical="center" shrinkToFit="1"/>
    </xf>
    <xf numFmtId="38" fontId="40" fillId="0" borderId="86" xfId="19" applyFont="1" applyBorder="1" applyAlignment="1">
      <alignment horizontal="right" vertical="center" shrinkToFit="1"/>
    </xf>
    <xf numFmtId="38" fontId="40" fillId="0" borderId="87" xfId="19" applyFont="1" applyBorder="1" applyAlignment="1">
      <alignment horizontal="right" vertical="center" shrinkToFit="1"/>
    </xf>
    <xf numFmtId="38" fontId="40" fillId="2" borderId="86" xfId="17" applyNumberFormat="1" applyFont="1" applyFill="1" applyBorder="1" applyAlignment="1" applyProtection="1">
      <alignment vertical="center" shrinkToFit="1"/>
      <protection locked="0"/>
    </xf>
    <xf numFmtId="38" fontId="40" fillId="0" borderId="79" xfId="19" applyFont="1" applyFill="1" applyBorder="1" applyAlignment="1">
      <alignment horizontal="right" vertical="center" shrinkToFit="1"/>
    </xf>
    <xf numFmtId="0" fontId="40" fillId="4" borderId="86" xfId="17" applyFont="1" applyFill="1" applyBorder="1" applyAlignment="1">
      <alignment horizontal="center" vertical="center"/>
    </xf>
    <xf numFmtId="0" fontId="37" fillId="0" borderId="7" xfId="4" applyFont="1" applyBorder="1" applyAlignment="1" applyProtection="1">
      <alignment horizontal="center" vertical="center"/>
      <protection locked="0"/>
    </xf>
    <xf numFmtId="0" fontId="37" fillId="0" borderId="1" xfId="4" applyFont="1" applyBorder="1" applyAlignment="1" applyProtection="1">
      <alignment horizontal="center" vertical="center" shrinkToFit="1"/>
      <protection locked="0"/>
    </xf>
    <xf numFmtId="38" fontId="40" fillId="0" borderId="1" xfId="1" applyFont="1" applyBorder="1">
      <alignment vertical="center"/>
    </xf>
    <xf numFmtId="38" fontId="40" fillId="0" borderId="11" xfId="1" applyFont="1" applyBorder="1">
      <alignment vertical="center"/>
    </xf>
    <xf numFmtId="38" fontId="36" fillId="2" borderId="1" xfId="25" applyFont="1" applyFill="1" applyBorder="1" applyAlignment="1" applyProtection="1">
      <alignment horizontal="right" vertical="center" shrinkToFit="1"/>
      <protection locked="0"/>
    </xf>
    <xf numFmtId="38" fontId="36" fillId="0" borderId="12" xfId="25" applyFont="1" applyFill="1" applyBorder="1" applyAlignment="1" applyProtection="1">
      <alignment horizontal="right" vertical="center" shrinkToFit="1"/>
      <protection locked="0"/>
    </xf>
    <xf numFmtId="38" fontId="15" fillId="0" borderId="12" xfId="25" applyFont="1" applyFill="1" applyBorder="1" applyAlignment="1" applyProtection="1">
      <alignment horizontal="right" vertical="center" shrinkToFit="1"/>
      <protection locked="0"/>
    </xf>
    <xf numFmtId="38" fontId="36" fillId="0" borderId="12" xfId="25" applyFont="1" applyFill="1" applyBorder="1" applyAlignment="1" applyProtection="1">
      <alignment horizontal="right" vertical="center"/>
      <protection locked="0"/>
    </xf>
    <xf numFmtId="0" fontId="12" fillId="0" borderId="170" xfId="2" applyFont="1" applyBorder="1" applyAlignment="1">
      <alignment horizontal="center" vertical="center" wrapText="1"/>
    </xf>
    <xf numFmtId="0" fontId="45" fillId="0" borderId="20" xfId="0" applyFont="1" applyBorder="1" applyAlignment="1">
      <alignment horizontal="left" vertical="center"/>
    </xf>
    <xf numFmtId="0" fontId="45" fillId="0" borderId="20" xfId="0" applyFont="1" applyBorder="1" applyAlignment="1">
      <alignment horizontal="left" vertical="center" shrinkToFit="1"/>
    </xf>
    <xf numFmtId="0" fontId="45" fillId="0" borderId="36" xfId="0" applyFont="1" applyBorder="1" applyAlignment="1">
      <alignment horizontal="left" vertical="center" shrinkToFit="1"/>
    </xf>
    <xf numFmtId="0" fontId="45" fillId="0" borderId="31" xfId="0" applyFont="1" applyBorder="1" applyAlignment="1">
      <alignment horizontal="left" vertical="center" shrinkToFit="1"/>
    </xf>
    <xf numFmtId="0" fontId="45" fillId="0" borderId="36" xfId="0" applyFont="1" applyBorder="1" applyAlignment="1">
      <alignment horizontal="left" vertical="center"/>
    </xf>
    <xf numFmtId="0" fontId="45" fillId="0" borderId="30" xfId="0" applyFont="1" applyBorder="1" applyAlignment="1">
      <alignment horizontal="left" vertical="center"/>
    </xf>
    <xf numFmtId="0" fontId="45" fillId="0" borderId="0" xfId="0" applyFont="1" applyAlignment="1">
      <alignment horizontal="left" vertical="center"/>
    </xf>
    <xf numFmtId="0" fontId="45" fillId="0" borderId="0" xfId="0" applyFont="1" applyAlignment="1">
      <alignment horizontal="center" vertical="center" wrapText="1"/>
    </xf>
    <xf numFmtId="0" fontId="48" fillId="0" borderId="36" xfId="0" applyFont="1" applyBorder="1" applyAlignment="1">
      <alignment horizontal="left" vertical="center"/>
    </xf>
    <xf numFmtId="0" fontId="55" fillId="0" borderId="20" xfId="0" applyFont="1" applyBorder="1" applyAlignment="1">
      <alignment vertical="center"/>
    </xf>
    <xf numFmtId="0" fontId="48" fillId="0" borderId="31" xfId="0" applyFont="1" applyBorder="1" applyAlignment="1">
      <alignment horizontal="left" vertical="center"/>
    </xf>
    <xf numFmtId="0" fontId="55" fillId="0" borderId="0" xfId="0" applyFont="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52" fillId="0" borderId="33" xfId="0" applyFont="1" applyBorder="1" applyAlignment="1">
      <alignment vertical="center"/>
    </xf>
    <xf numFmtId="0" fontId="52" fillId="0" borderId="35" xfId="0" applyFont="1" applyBorder="1" applyAlignment="1">
      <alignment vertical="center"/>
    </xf>
    <xf numFmtId="0" fontId="50" fillId="0" borderId="0" xfId="0" applyFont="1" applyAlignment="1">
      <alignment vertical="top" wrapText="1"/>
    </xf>
    <xf numFmtId="0" fontId="45" fillId="0" borderId="0" xfId="0" applyFont="1" applyAlignment="1">
      <alignment horizontal="left" vertical="center" shrinkToFit="1"/>
    </xf>
    <xf numFmtId="0" fontId="52" fillId="0" borderId="63" xfId="0" applyFont="1" applyBorder="1" applyAlignment="1">
      <alignment vertical="center"/>
    </xf>
    <xf numFmtId="0" fontId="48" fillId="0" borderId="0" xfId="0" applyFont="1" applyAlignment="1">
      <alignment horizontal="center" vertical="center" shrinkToFit="1"/>
    </xf>
    <xf numFmtId="0" fontId="48" fillId="0" borderId="0" xfId="0" applyFont="1" applyAlignment="1">
      <alignment vertical="center" shrinkToFit="1"/>
    </xf>
    <xf numFmtId="187" fontId="48" fillId="0" borderId="0" xfId="0" applyNumberFormat="1" applyFont="1" applyAlignment="1" applyProtection="1">
      <alignment horizontal="center" vertical="center"/>
      <protection locked="0"/>
    </xf>
    <xf numFmtId="0" fontId="50" fillId="0" borderId="0" xfId="0" applyFont="1" applyAlignment="1">
      <alignment vertical="top"/>
    </xf>
    <xf numFmtId="0" fontId="45" fillId="0" borderId="0" xfId="0" applyFont="1" applyAlignment="1">
      <alignment vertical="center" shrinkToFit="1"/>
    </xf>
    <xf numFmtId="178" fontId="56" fillId="0" borderId="0" xfId="0" applyNumberFormat="1" applyFont="1" applyAlignment="1">
      <alignment horizontal="center" vertical="center"/>
    </xf>
    <xf numFmtId="0" fontId="48" fillId="0" borderId="0" xfId="0" applyFont="1" applyAlignment="1">
      <alignment vertical="top"/>
    </xf>
    <xf numFmtId="0" fontId="48" fillId="0" borderId="34" xfId="0" applyFont="1" applyBorder="1" applyAlignment="1">
      <alignment vertical="center" shrinkToFit="1"/>
    </xf>
    <xf numFmtId="0" fontId="48" fillId="0" borderId="34" xfId="0" applyFont="1" applyBorder="1" applyAlignment="1" applyProtection="1">
      <alignment horizontal="center" vertical="center"/>
      <protection locked="0"/>
    </xf>
    <xf numFmtId="187" fontId="48" fillId="0" borderId="34" xfId="0" applyNumberFormat="1" applyFont="1" applyBorder="1" applyAlignment="1" applyProtection="1">
      <alignment horizontal="center" vertical="center"/>
      <protection locked="0"/>
    </xf>
    <xf numFmtId="184" fontId="48" fillId="0" borderId="34" xfId="0" applyNumberFormat="1" applyFont="1" applyBorder="1" applyAlignment="1" applyProtection="1">
      <alignment horizontal="center" vertical="center"/>
      <protection locked="0"/>
    </xf>
    <xf numFmtId="0" fontId="48" fillId="0" borderId="0" xfId="0" applyFont="1" applyAlignment="1">
      <alignment horizontal="center" vertical="center" wrapText="1" shrinkToFit="1"/>
    </xf>
    <xf numFmtId="0" fontId="48" fillId="0" borderId="0" xfId="0" applyFont="1" applyAlignment="1">
      <alignment horizontal="left" vertical="center" wrapText="1" shrinkToFit="1"/>
    </xf>
    <xf numFmtId="0" fontId="52" fillId="0" borderId="30" xfId="0" applyFont="1" applyBorder="1" applyAlignment="1">
      <alignment vertical="center"/>
    </xf>
    <xf numFmtId="0" fontId="48" fillId="0" borderId="0" xfId="0" applyFont="1" applyAlignment="1">
      <alignment vertical="center" wrapText="1" shrinkToFit="1"/>
    </xf>
    <xf numFmtId="178" fontId="56" fillId="0" borderId="0" xfId="0" applyNumberFormat="1" applyFont="1" applyAlignment="1">
      <alignment vertical="center"/>
    </xf>
    <xf numFmtId="0" fontId="45" fillId="0" borderId="30" xfId="0" applyFont="1" applyBorder="1" applyAlignment="1">
      <alignment vertical="center"/>
    </xf>
    <xf numFmtId="0" fontId="45" fillId="0" borderId="0" xfId="0" applyFont="1" applyAlignment="1" applyProtection="1">
      <alignment vertical="top"/>
      <protection locked="0"/>
    </xf>
    <xf numFmtId="0" fontId="45" fillId="0" borderId="0" xfId="0" applyFont="1" applyAlignment="1">
      <alignment vertical="top" wrapText="1"/>
    </xf>
    <xf numFmtId="0" fontId="48" fillId="0" borderId="0" xfId="0" applyFont="1" applyAlignment="1">
      <alignment horizontal="left" vertical="top"/>
    </xf>
    <xf numFmtId="0" fontId="48" fillId="0" borderId="0" xfId="0" applyFont="1" applyAlignment="1" applyProtection="1">
      <alignment vertical="top"/>
      <protection locked="0"/>
    </xf>
    <xf numFmtId="0" fontId="50" fillId="0" borderId="0" xfId="0" applyFont="1" applyAlignment="1" applyProtection="1">
      <alignment vertical="top"/>
      <protection locked="0"/>
    </xf>
    <xf numFmtId="0" fontId="50" fillId="0" borderId="36" xfId="0" applyFont="1" applyBorder="1" applyAlignment="1" applyProtection="1">
      <alignment vertical="top" wrapText="1"/>
      <protection locked="0"/>
    </xf>
    <xf numFmtId="0" fontId="50" fillId="0" borderId="20" xfId="0" applyFont="1" applyBorder="1" applyAlignment="1" applyProtection="1">
      <alignment vertical="top"/>
      <protection locked="0"/>
    </xf>
    <xf numFmtId="0" fontId="50" fillId="0" borderId="30" xfId="0" applyFont="1" applyBorder="1" applyAlignment="1" applyProtection="1">
      <alignment vertical="top"/>
      <protection locked="0"/>
    </xf>
    <xf numFmtId="0" fontId="45" fillId="0" borderId="36" xfId="0" applyFont="1" applyBorder="1" applyAlignment="1">
      <alignment vertical="top"/>
    </xf>
    <xf numFmtId="38" fontId="52" fillId="0" borderId="20" xfId="1" applyFont="1" applyBorder="1" applyProtection="1">
      <alignment vertical="center"/>
    </xf>
    <xf numFmtId="0" fontId="48" fillId="0" borderId="20" xfId="0" applyFont="1" applyBorder="1"/>
    <xf numFmtId="0" fontId="45" fillId="0" borderId="20" xfId="0" applyFont="1" applyBorder="1" applyAlignment="1">
      <alignment vertical="top"/>
    </xf>
    <xf numFmtId="0" fontId="48" fillId="0" borderId="20" xfId="0" applyFont="1" applyBorder="1" applyAlignment="1">
      <alignment vertical="top"/>
    </xf>
    <xf numFmtId="0" fontId="48" fillId="0" borderId="20" xfId="0" applyFont="1" applyBorder="1" applyAlignment="1">
      <alignment horizontal="right"/>
    </xf>
    <xf numFmtId="0" fontId="54" fillId="0" borderId="0" xfId="0" applyFont="1" applyAlignment="1">
      <alignment vertical="top"/>
    </xf>
    <xf numFmtId="0" fontId="48" fillId="0" borderId="0" xfId="0" applyFont="1"/>
    <xf numFmtId="0" fontId="45" fillId="0" borderId="30" xfId="0" applyFont="1" applyBorder="1" applyAlignment="1">
      <alignment vertical="top"/>
    </xf>
    <xf numFmtId="0" fontId="45" fillId="0" borderId="0" xfId="0" applyFont="1" applyAlignment="1">
      <alignment horizontal="center" vertical="center"/>
    </xf>
    <xf numFmtId="0" fontId="50" fillId="0" borderId="0" xfId="0" applyFont="1" applyAlignment="1">
      <alignment horizontal="left" vertical="top"/>
    </xf>
    <xf numFmtId="0" fontId="54" fillId="0" borderId="0" xfId="0" applyFont="1" applyAlignment="1">
      <alignment vertical="center"/>
    </xf>
    <xf numFmtId="0" fontId="54" fillId="0" borderId="0" xfId="0" applyFont="1" applyAlignment="1">
      <alignment horizontal="center" vertical="center"/>
    </xf>
    <xf numFmtId="0" fontId="52" fillId="0" borderId="0" xfId="0" applyFont="1" applyAlignment="1">
      <alignment horizontal="center" vertical="center"/>
    </xf>
    <xf numFmtId="2" fontId="45" fillId="0" borderId="0" xfId="0" applyNumberFormat="1" applyFont="1" applyAlignment="1">
      <alignment horizontal="center" vertical="center"/>
    </xf>
    <xf numFmtId="0" fontId="50" fillId="0" borderId="0" xfId="0" applyFont="1" applyAlignment="1">
      <alignment horizontal="right" vertical="top"/>
    </xf>
    <xf numFmtId="0" fontId="45" fillId="6" borderId="0" xfId="0" applyFont="1" applyFill="1" applyAlignment="1">
      <alignment vertical="center"/>
    </xf>
    <xf numFmtId="0" fontId="50" fillId="0" borderId="0" xfId="0" applyFont="1"/>
    <xf numFmtId="0" fontId="45" fillId="0" borderId="61" xfId="0" applyFont="1" applyBorder="1" applyAlignment="1" applyProtection="1">
      <alignment vertical="center"/>
      <protection locked="0"/>
    </xf>
    <xf numFmtId="0" fontId="48" fillId="0" borderId="62" xfId="0" applyFont="1" applyBorder="1" applyAlignment="1" applyProtection="1">
      <alignment vertical="top" wrapText="1"/>
      <protection locked="0"/>
    </xf>
    <xf numFmtId="181" fontId="45" fillId="0" borderId="62" xfId="0" applyNumberFormat="1" applyFont="1" applyBorder="1" applyAlignment="1" applyProtection="1">
      <alignment horizontal="center" vertical="top" wrapText="1"/>
      <protection locked="0"/>
    </xf>
    <xf numFmtId="0" fontId="45" fillId="0" borderId="62" xfId="0" applyFont="1" applyBorder="1" applyAlignment="1" applyProtection="1">
      <alignment vertical="top" wrapText="1"/>
      <protection locked="0"/>
    </xf>
    <xf numFmtId="0" fontId="45" fillId="0" borderId="62" xfId="0" applyFont="1" applyBorder="1" applyAlignment="1">
      <alignment horizontal="left" vertical="top" wrapText="1"/>
    </xf>
    <xf numFmtId="0" fontId="45" fillId="0" borderId="63" xfId="0" applyFont="1" applyBorder="1" applyAlignment="1" applyProtection="1">
      <alignment vertical="top" wrapText="1"/>
      <protection locked="0"/>
    </xf>
    <xf numFmtId="0" fontId="45" fillId="0" borderId="36" xfId="0" applyFont="1" applyBorder="1" applyAlignment="1" applyProtection="1">
      <alignment vertical="top"/>
      <protection locked="0"/>
    </xf>
    <xf numFmtId="0" fontId="45" fillId="0" borderId="20" xfId="0" applyFont="1" applyBorder="1" applyAlignment="1" applyProtection="1">
      <alignment vertical="top"/>
      <protection locked="0"/>
    </xf>
    <xf numFmtId="0" fontId="48" fillId="0" borderId="20" xfId="0" applyFont="1" applyBorder="1" applyAlignment="1" applyProtection="1">
      <alignment vertical="top"/>
      <protection locked="0"/>
    </xf>
    <xf numFmtId="0" fontId="48" fillId="0" borderId="30" xfId="0" applyFont="1" applyBorder="1" applyAlignment="1" applyProtection="1">
      <alignment vertical="top"/>
      <protection locked="0"/>
    </xf>
    <xf numFmtId="0" fontId="45" fillId="0" borderId="0" xfId="0" applyFont="1" applyAlignment="1">
      <alignment horizontal="center" vertical="center" shrinkToFit="1"/>
    </xf>
    <xf numFmtId="0" fontId="45" fillId="0" borderId="27" xfId="0" applyFont="1" applyBorder="1" applyAlignment="1">
      <alignment vertical="center"/>
    </xf>
    <xf numFmtId="3" fontId="45" fillId="0" borderId="0" xfId="0" applyNumberFormat="1" applyFont="1" applyAlignment="1" applyProtection="1">
      <alignment horizontal="center" vertical="center"/>
      <protection locked="0"/>
    </xf>
    <xf numFmtId="0" fontId="45" fillId="0" borderId="0" xfId="0" applyFont="1" applyAlignment="1" applyProtection="1">
      <alignment vertical="top" wrapText="1"/>
      <protection locked="0"/>
    </xf>
    <xf numFmtId="0" fontId="48" fillId="0" borderId="33" xfId="0" applyFont="1" applyBorder="1" applyAlignment="1" applyProtection="1">
      <alignment vertical="top"/>
      <protection locked="0"/>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0" fontId="48" fillId="0" borderId="0" xfId="0" applyFont="1" applyAlignment="1">
      <alignment horizontal="center" vertical="center" wrapText="1"/>
    </xf>
    <xf numFmtId="0" fontId="45" fillId="0" borderId="0" xfId="0" applyFont="1" applyAlignment="1" applyProtection="1">
      <alignment horizontal="left" vertical="center" shrinkToFit="1"/>
      <protection locked="0"/>
    </xf>
    <xf numFmtId="0" fontId="45" fillId="0" borderId="0" xfId="0" applyFont="1" applyAlignment="1" applyProtection="1">
      <alignment horizontal="center" vertical="center" shrinkToFit="1"/>
      <protection locked="0"/>
    </xf>
    <xf numFmtId="0" fontId="45" fillId="0" borderId="0" xfId="0" applyFont="1" applyAlignment="1" applyProtection="1">
      <alignment vertical="center"/>
      <protection locked="0"/>
    </xf>
    <xf numFmtId="0" fontId="45" fillId="0" borderId="0" xfId="0" applyFont="1" applyAlignment="1">
      <alignment horizontal="left" vertical="top"/>
    </xf>
    <xf numFmtId="0" fontId="48" fillId="0" borderId="0" xfId="0" applyFont="1" applyAlignment="1" applyProtection="1">
      <alignment vertical="top" wrapText="1"/>
      <protection locked="0"/>
    </xf>
    <xf numFmtId="0" fontId="48" fillId="0" borderId="0" xfId="0" applyFont="1" applyAlignment="1" applyProtection="1">
      <alignment horizontal="left" vertical="center"/>
      <protection locked="0"/>
    </xf>
    <xf numFmtId="0" fontId="48" fillId="0" borderId="0" xfId="0" applyFont="1" applyAlignment="1" applyProtection="1">
      <alignment horizontal="left" vertical="top" wrapText="1"/>
      <protection locked="0"/>
    </xf>
    <xf numFmtId="0" fontId="48" fillId="0" borderId="0" xfId="0" applyFont="1" applyAlignment="1" applyProtection="1">
      <alignment vertical="center"/>
      <protection locked="0"/>
    </xf>
    <xf numFmtId="0" fontId="48" fillId="0" borderId="0" xfId="0" applyFont="1" applyAlignment="1" applyProtection="1">
      <alignment horizontal="center" vertical="top" wrapText="1"/>
      <protection locked="0"/>
    </xf>
    <xf numFmtId="0" fontId="45" fillId="0" borderId="61" xfId="0" applyFont="1" applyBorder="1" applyAlignment="1">
      <alignment vertical="center"/>
    </xf>
    <xf numFmtId="0" fontId="45" fillId="0" borderId="62" xfId="0" applyFont="1" applyBorder="1" applyAlignment="1">
      <alignment vertical="center"/>
    </xf>
    <xf numFmtId="0" fontId="45" fillId="0" borderId="62" xfId="0" applyFont="1" applyBorder="1"/>
    <xf numFmtId="0" fontId="45" fillId="0" borderId="63" xfId="0" applyFont="1" applyBorder="1"/>
    <xf numFmtId="0" fontId="54" fillId="0" borderId="25" xfId="0" applyFont="1" applyBorder="1" applyAlignment="1">
      <alignment vertical="center" shrinkToFit="1"/>
    </xf>
    <xf numFmtId="0" fontId="15" fillId="0" borderId="0" xfId="0" applyFont="1" applyAlignment="1">
      <alignment vertical="center" wrapText="1"/>
    </xf>
    <xf numFmtId="0" fontId="1" fillId="0" borderId="0" xfId="20" applyFont="1">
      <alignment vertical="center"/>
    </xf>
    <xf numFmtId="3" fontId="54" fillId="0" borderId="29" xfId="1" applyNumberFormat="1" applyFont="1" applyFill="1" applyBorder="1" applyAlignment="1" applyProtection="1">
      <alignment horizontal="center" vertical="center" shrinkToFit="1"/>
    </xf>
    <xf numFmtId="3" fontId="54" fillId="0" borderId="23" xfId="1" applyNumberFormat="1" applyFont="1" applyFill="1" applyBorder="1" applyAlignment="1" applyProtection="1">
      <alignment horizontal="center" vertical="center" shrinkToFit="1"/>
    </xf>
    <xf numFmtId="0" fontId="50" fillId="0" borderId="31" xfId="0" applyFont="1" applyBorder="1" applyAlignment="1">
      <alignment vertical="center" wrapText="1"/>
    </xf>
    <xf numFmtId="0" fontId="50" fillId="0" borderId="25" xfId="0" applyFont="1" applyBorder="1" applyAlignment="1">
      <alignment vertical="center" wrapText="1"/>
    </xf>
    <xf numFmtId="0" fontId="45" fillId="0" borderId="0" xfId="0" applyFont="1" applyAlignment="1">
      <alignment horizontal="right" vertical="center"/>
    </xf>
    <xf numFmtId="0" fontId="45" fillId="0" borderId="5" xfId="0" applyFont="1" applyBorder="1" applyAlignment="1">
      <alignment horizontal="center" vertical="center" wrapText="1"/>
    </xf>
    <xf numFmtId="0" fontId="45" fillId="0" borderId="6" xfId="0" applyFont="1" applyBorder="1" applyAlignment="1">
      <alignment horizontal="center" vertical="center" wrapText="1"/>
    </xf>
    <xf numFmtId="0" fontId="50" fillId="0" borderId="0" xfId="0" applyFont="1" applyAlignment="1">
      <alignment vertical="center"/>
    </xf>
    <xf numFmtId="0" fontId="48" fillId="0" borderId="6" xfId="0" applyFont="1" applyBorder="1" applyAlignment="1">
      <alignment horizontal="center" vertical="center" wrapText="1"/>
    </xf>
    <xf numFmtId="0" fontId="45" fillId="0" borderId="6" xfId="0" applyFont="1" applyBorder="1" applyAlignment="1" applyProtection="1">
      <alignment vertical="center" shrinkToFit="1"/>
      <protection locked="0"/>
    </xf>
    <xf numFmtId="0" fontId="45" fillId="0" borderId="7" xfId="0" applyFont="1" applyBorder="1" applyAlignment="1" applyProtection="1">
      <alignment vertical="center" shrinkToFit="1"/>
      <protection locked="0"/>
    </xf>
    <xf numFmtId="38" fontId="36" fillId="2" borderId="110" xfId="23" applyFont="1" applyFill="1" applyBorder="1" applyAlignment="1" applyProtection="1">
      <alignment horizontal="right" vertical="center" shrinkToFit="1"/>
      <protection locked="0"/>
    </xf>
    <xf numFmtId="3" fontId="26" fillId="0" borderId="0" xfId="2" applyNumberFormat="1" applyFont="1" applyAlignment="1">
      <alignment vertical="center" wrapText="1"/>
    </xf>
    <xf numFmtId="3" fontId="26" fillId="0" borderId="13" xfId="2" applyNumberFormat="1" applyFont="1" applyBorder="1" applyAlignment="1">
      <alignment vertical="center" wrapText="1"/>
    </xf>
    <xf numFmtId="0" fontId="26" fillId="0" borderId="0" xfId="2" applyFont="1" applyAlignment="1">
      <alignment vertical="center" wrapText="1"/>
    </xf>
    <xf numFmtId="3" fontId="12" fillId="0" borderId="0" xfId="2" applyNumberFormat="1" applyFont="1" applyAlignment="1">
      <alignment horizontal="left" vertical="top" wrapText="1"/>
    </xf>
    <xf numFmtId="0" fontId="15" fillId="7" borderId="153" xfId="0" applyFont="1" applyFill="1" applyBorder="1" applyAlignment="1" applyProtection="1">
      <alignment vertical="center"/>
      <protection locked="0"/>
    </xf>
    <xf numFmtId="0" fontId="15" fillId="7" borderId="154" xfId="0" applyFont="1" applyFill="1" applyBorder="1" applyAlignment="1" applyProtection="1">
      <alignment vertical="center"/>
      <protection locked="0"/>
    </xf>
    <xf numFmtId="0" fontId="15" fillId="7" borderId="155" xfId="0" applyFont="1" applyFill="1" applyBorder="1" applyAlignment="1" applyProtection="1">
      <alignment vertical="center"/>
      <protection locked="0"/>
    </xf>
    <xf numFmtId="0" fontId="15" fillId="0" borderId="0" xfId="0" applyFont="1" applyAlignment="1" applyProtection="1">
      <alignment horizontal="right" vertical="center"/>
      <protection locked="0"/>
    </xf>
    <xf numFmtId="0" fontId="15" fillId="7" borderId="153" xfId="0" applyFont="1" applyFill="1" applyBorder="1" applyAlignment="1" applyProtection="1">
      <alignment vertical="center" wrapText="1"/>
      <protection locked="0"/>
    </xf>
    <xf numFmtId="0" fontId="15" fillId="7" borderId="154" xfId="0" applyFont="1" applyFill="1" applyBorder="1" applyAlignment="1" applyProtection="1">
      <alignment vertical="center" wrapText="1"/>
      <protection locked="0"/>
    </xf>
    <xf numFmtId="0" fontId="15" fillId="7" borderId="155" xfId="0" applyFont="1" applyFill="1" applyBorder="1" applyAlignment="1" applyProtection="1">
      <alignment vertical="center" wrapText="1"/>
      <protection locked="0"/>
    </xf>
    <xf numFmtId="0" fontId="82" fillId="7" borderId="153" xfId="28" applyFont="1" applyFill="1" applyBorder="1" applyAlignment="1" applyProtection="1">
      <alignment vertical="center" shrinkToFit="1"/>
      <protection locked="0"/>
    </xf>
    <xf numFmtId="0" fontId="15" fillId="7" borderId="154" xfId="0" applyFont="1" applyFill="1" applyBorder="1" applyAlignment="1" applyProtection="1">
      <alignment vertical="center" shrinkToFit="1"/>
      <protection locked="0"/>
    </xf>
    <xf numFmtId="0" fontId="15" fillId="7" borderId="155" xfId="0" applyFont="1" applyFill="1" applyBorder="1" applyAlignment="1" applyProtection="1">
      <alignment vertical="center" shrinkToFit="1"/>
      <protection locked="0"/>
    </xf>
    <xf numFmtId="0" fontId="15" fillId="0" borderId="0" xfId="0" applyFont="1" applyAlignment="1" applyProtection="1">
      <alignment horizontal="center" vertical="center"/>
      <protection locked="0"/>
    </xf>
    <xf numFmtId="181" fontId="15" fillId="7" borderId="0" xfId="0" applyNumberFormat="1" applyFont="1" applyFill="1" applyAlignment="1" applyProtection="1">
      <alignment horizontal="distributed" vertical="center"/>
      <protection locked="0"/>
    </xf>
    <xf numFmtId="0" fontId="15" fillId="7" borderId="163" xfId="0" applyFont="1" applyFill="1" applyBorder="1" applyAlignment="1">
      <alignment horizontal="left" vertical="center" shrinkToFit="1"/>
    </xf>
    <xf numFmtId="0" fontId="15" fillId="7" borderId="164" xfId="0" applyFont="1" applyFill="1" applyBorder="1" applyAlignment="1">
      <alignment horizontal="left" vertical="center" shrinkToFit="1"/>
    </xf>
    <xf numFmtId="38" fontId="15" fillId="0" borderId="0" xfId="1" applyFont="1" applyAlignment="1">
      <alignment horizontal="center" vertical="center" wrapText="1"/>
    </xf>
    <xf numFmtId="0" fontId="15" fillId="0" borderId="0" xfId="0" applyFont="1" applyAlignment="1">
      <alignment horizontal="left" vertical="center"/>
    </xf>
    <xf numFmtId="0" fontId="17" fillId="0" borderId="37" xfId="0" applyFont="1" applyBorder="1" applyAlignment="1">
      <alignment horizontal="center" vertical="center" wrapText="1"/>
    </xf>
    <xf numFmtId="0" fontId="17" fillId="0" borderId="80"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79" xfId="0" applyFont="1" applyBorder="1" applyAlignment="1">
      <alignment horizontal="center" vertical="center" wrapText="1"/>
    </xf>
    <xf numFmtId="0" fontId="17" fillId="0" borderId="84" xfId="0" applyFont="1" applyBorder="1" applyAlignment="1">
      <alignment horizontal="center" vertical="center" wrapText="1"/>
    </xf>
    <xf numFmtId="0" fontId="17" fillId="0" borderId="81" xfId="0" applyFont="1" applyBorder="1" applyAlignment="1">
      <alignment horizontal="center" vertical="center" wrapText="1"/>
    </xf>
    <xf numFmtId="0" fontId="15" fillId="7" borderId="107" xfId="0" applyFont="1" applyFill="1" applyBorder="1" applyAlignment="1">
      <alignment horizontal="left" vertical="center" shrinkToFit="1"/>
    </xf>
    <xf numFmtId="0" fontId="15" fillId="7" borderId="149" xfId="0" applyFont="1" applyFill="1" applyBorder="1" applyAlignment="1">
      <alignment horizontal="left" vertical="center" shrinkToFit="1"/>
    </xf>
    <xf numFmtId="0" fontId="15" fillId="0" borderId="166" xfId="0" applyFont="1" applyBorder="1" applyAlignment="1">
      <alignment horizontal="center" vertical="center"/>
    </xf>
    <xf numFmtId="0" fontId="15" fillId="0" borderId="165" xfId="0" applyFont="1" applyBorder="1" applyAlignment="1">
      <alignment horizontal="center" vertical="center"/>
    </xf>
    <xf numFmtId="0" fontId="15" fillId="7" borderId="55" xfId="0" applyFont="1" applyFill="1" applyBorder="1" applyAlignment="1">
      <alignment horizontal="left" vertical="center" shrinkToFit="1"/>
    </xf>
    <xf numFmtId="0" fontId="15" fillId="7" borderId="60" xfId="0" applyFont="1" applyFill="1" applyBorder="1" applyAlignment="1">
      <alignment horizontal="left" vertical="center" shrinkToFit="1"/>
    </xf>
    <xf numFmtId="0" fontId="15" fillId="0" borderId="167" xfId="0" applyFont="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left" vertical="center" wrapText="1"/>
    </xf>
    <xf numFmtId="0" fontId="15" fillId="7" borderId="0" xfId="0" applyFont="1" applyFill="1" applyAlignment="1">
      <alignment horizontal="center" vertical="center" wrapText="1"/>
    </xf>
    <xf numFmtId="0" fontId="80" fillId="7" borderId="153" xfId="28" applyFill="1" applyBorder="1" applyAlignment="1" applyProtection="1">
      <alignment vertical="center" shrinkToFit="1"/>
      <protection locked="0"/>
    </xf>
    <xf numFmtId="0" fontId="15" fillId="0" borderId="37" xfId="0" applyFont="1" applyBorder="1" applyAlignment="1">
      <alignment horizontal="center" vertical="center" textRotation="255"/>
    </xf>
    <xf numFmtId="0" fontId="15" fillId="0" borderId="80" xfId="0" applyFont="1" applyBorder="1" applyAlignment="1">
      <alignment horizontal="center" vertical="center" textRotation="255"/>
    </xf>
    <xf numFmtId="0" fontId="15" fillId="0" borderId="43" xfId="0" applyFont="1" applyBorder="1" applyAlignment="1">
      <alignment horizontal="center" vertical="center" textRotation="255"/>
    </xf>
    <xf numFmtId="0" fontId="15" fillId="0" borderId="79" xfId="0" applyFont="1" applyBorder="1" applyAlignment="1">
      <alignment horizontal="center" vertical="center" textRotation="255"/>
    </xf>
    <xf numFmtId="0" fontId="15" fillId="0" borderId="84" xfId="0" applyFont="1" applyBorder="1" applyAlignment="1">
      <alignment horizontal="center" vertical="center" textRotation="255"/>
    </xf>
    <xf numFmtId="0" fontId="15" fillId="0" borderId="81" xfId="0" applyFont="1" applyBorder="1" applyAlignment="1">
      <alignment horizontal="center" vertical="center" textRotation="255"/>
    </xf>
    <xf numFmtId="0" fontId="45" fillId="6" borderId="11" xfId="0" applyFont="1" applyFill="1" applyBorder="1" applyAlignment="1">
      <alignment vertical="center" shrinkToFit="1"/>
    </xf>
    <xf numFmtId="0" fontId="52" fillId="0" borderId="8" xfId="0" applyFont="1" applyBorder="1" applyAlignment="1">
      <alignment horizontal="right" vertical="center"/>
    </xf>
    <xf numFmtId="0" fontId="52" fillId="0" borderId="9" xfId="0" applyFont="1" applyBorder="1" applyAlignment="1">
      <alignment horizontal="right" vertical="center"/>
    </xf>
    <xf numFmtId="0" fontId="45" fillId="6" borderId="0" xfId="0" applyFont="1" applyFill="1" applyAlignment="1">
      <alignment horizontal="center" vertical="center"/>
    </xf>
    <xf numFmtId="0" fontId="45" fillId="6" borderId="83" xfId="0" applyFont="1" applyFill="1" applyBorder="1" applyAlignment="1">
      <alignment horizontal="center" vertical="center"/>
    </xf>
    <xf numFmtId="0" fontId="54" fillId="0" borderId="85" xfId="0" applyFont="1" applyBorder="1" applyAlignment="1">
      <alignment vertical="center"/>
    </xf>
    <xf numFmtId="0" fontId="54" fillId="0" borderId="86" xfId="0" applyFont="1" applyBorder="1" applyAlignment="1">
      <alignment vertical="center"/>
    </xf>
    <xf numFmtId="0" fontId="45" fillId="0" borderId="94" xfId="0" applyFont="1" applyBorder="1" applyAlignment="1">
      <alignment horizontal="right" vertical="center"/>
    </xf>
    <xf numFmtId="0" fontId="45" fillId="0" borderId="62" xfId="0" applyFont="1" applyBorder="1" applyAlignment="1">
      <alignment horizontal="right" vertical="center"/>
    </xf>
    <xf numFmtId="0" fontId="45" fillId="0" borderId="62" xfId="0" applyFont="1" applyBorder="1" applyAlignment="1">
      <alignment horizontal="center" vertical="center"/>
    </xf>
    <xf numFmtId="0" fontId="45" fillId="0" borderId="63" xfId="0" applyFont="1" applyBorder="1" applyAlignment="1">
      <alignment horizontal="center" vertical="center"/>
    </xf>
    <xf numFmtId="0" fontId="54" fillId="0" borderId="8" xfId="0" applyFont="1" applyBorder="1" applyAlignment="1">
      <alignment horizontal="center" vertical="center"/>
    </xf>
    <xf numFmtId="0" fontId="54" fillId="0" borderId="9" xfId="0" applyFont="1" applyBorder="1" applyAlignment="1">
      <alignment horizontal="center" vertical="center"/>
    </xf>
    <xf numFmtId="0" fontId="54" fillId="0" borderId="2" xfId="0" applyFont="1" applyBorder="1" applyAlignment="1">
      <alignment horizontal="center" vertical="center"/>
    </xf>
    <xf numFmtId="0" fontId="54" fillId="0" borderId="3" xfId="0" applyFont="1" applyBorder="1" applyAlignment="1">
      <alignment horizontal="center" vertical="center"/>
    </xf>
    <xf numFmtId="0" fontId="54" fillId="0" borderId="133" xfId="0" applyFont="1" applyBorder="1" applyAlignment="1">
      <alignment horizontal="center" vertical="center"/>
    </xf>
    <xf numFmtId="0" fontId="54" fillId="0" borderId="68" xfId="0" applyFont="1" applyBorder="1" applyAlignment="1">
      <alignment horizontal="center" vertical="center"/>
    </xf>
    <xf numFmtId="0" fontId="54" fillId="0" borderId="47" xfId="0" applyFont="1" applyBorder="1" applyAlignment="1">
      <alignment horizontal="center" vertical="center"/>
    </xf>
    <xf numFmtId="0" fontId="54" fillId="0" borderId="151" xfId="0" applyFont="1" applyBorder="1" applyAlignment="1">
      <alignment horizontal="center" vertical="center"/>
    </xf>
    <xf numFmtId="0" fontId="45" fillId="6" borderId="8" xfId="0" applyFont="1" applyFill="1" applyBorder="1" applyAlignment="1">
      <alignment vertical="center"/>
    </xf>
    <xf numFmtId="0" fontId="45" fillId="6" borderId="9" xfId="0" applyFont="1" applyFill="1" applyBorder="1" applyAlignment="1">
      <alignment vertical="center"/>
    </xf>
    <xf numFmtId="0" fontId="45" fillId="6" borderId="10" xfId="0" applyFont="1" applyFill="1" applyBorder="1" applyAlignment="1">
      <alignment vertical="center"/>
    </xf>
    <xf numFmtId="0" fontId="45" fillId="6" borderId="2" xfId="0" applyFont="1" applyFill="1" applyBorder="1" applyAlignment="1">
      <alignment vertical="center"/>
    </xf>
    <xf numFmtId="0" fontId="45" fillId="6" borderId="3" xfId="0" applyFont="1" applyFill="1" applyBorder="1" applyAlignment="1">
      <alignment vertical="center"/>
    </xf>
    <xf numFmtId="0" fontId="45" fillId="6" borderId="4" xfId="0" applyFont="1" applyFill="1" applyBorder="1" applyAlignment="1">
      <alignment vertical="center"/>
    </xf>
    <xf numFmtId="0" fontId="45" fillId="0" borderId="176" xfId="0" applyFont="1" applyBorder="1" applyAlignment="1">
      <alignment horizontal="center" vertical="center" shrinkToFit="1"/>
    </xf>
    <xf numFmtId="0" fontId="45" fillId="0" borderId="177" xfId="0" applyFont="1" applyBorder="1" applyAlignment="1">
      <alignment horizontal="center" vertical="center" shrinkToFit="1"/>
    </xf>
    <xf numFmtId="0" fontId="52" fillId="0" borderId="136" xfId="0" applyFont="1" applyBorder="1" applyAlignment="1">
      <alignment vertical="center"/>
    </xf>
    <xf numFmtId="0" fontId="52" fillId="0" borderId="6" xfId="0" applyFont="1" applyBorder="1" applyAlignment="1">
      <alignment vertical="center"/>
    </xf>
    <xf numFmtId="0" fontId="45" fillId="0" borderId="177" xfId="0" applyFont="1" applyBorder="1" applyAlignment="1">
      <alignment horizontal="center" vertical="center"/>
    </xf>
    <xf numFmtId="0" fontId="45" fillId="6" borderId="6" xfId="0" applyFont="1" applyFill="1" applyBorder="1" applyAlignment="1">
      <alignment horizontal="center" vertical="center"/>
    </xf>
    <xf numFmtId="0" fontId="45" fillId="6" borderId="7" xfId="0" applyFont="1" applyFill="1" applyBorder="1" applyAlignment="1">
      <alignment horizontal="center" vertical="center"/>
    </xf>
    <xf numFmtId="0" fontId="45" fillId="6" borderId="136" xfId="0" applyFont="1" applyFill="1" applyBorder="1" applyAlignment="1">
      <alignment vertical="center"/>
    </xf>
    <xf numFmtId="0" fontId="45" fillId="6" borderId="6" xfId="0" applyFont="1" applyFill="1" applyBorder="1" applyAlignment="1">
      <alignment vertical="center"/>
    </xf>
    <xf numFmtId="0" fontId="45" fillId="0" borderId="1" xfId="0" applyFont="1" applyBorder="1" applyAlignment="1">
      <alignment horizontal="center" vertical="center"/>
    </xf>
    <xf numFmtId="4" fontId="45" fillId="0" borderId="6" xfId="1" applyNumberFormat="1" applyFont="1" applyFill="1" applyBorder="1" applyAlignment="1" applyProtection="1">
      <alignment horizontal="center" vertical="center"/>
      <protection locked="0"/>
    </xf>
    <xf numFmtId="0" fontId="45" fillId="0" borderId="7" xfId="0" applyFont="1" applyBorder="1" applyAlignment="1">
      <alignment horizontal="center" vertical="center"/>
    </xf>
    <xf numFmtId="3" fontId="45" fillId="0" borderId="6" xfId="1" applyNumberFormat="1" applyFont="1" applyFill="1" applyBorder="1" applyAlignment="1" applyProtection="1">
      <alignment horizontal="center" vertical="center"/>
      <protection locked="0"/>
    </xf>
    <xf numFmtId="0" fontId="45" fillId="0" borderId="6" xfId="0" applyFont="1" applyBorder="1" applyAlignment="1">
      <alignment horizontal="center" vertical="center"/>
    </xf>
    <xf numFmtId="0" fontId="19" fillId="0" borderId="90"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5" xfId="0" applyFont="1" applyBorder="1" applyAlignment="1">
      <alignment horizontal="center" vertical="center"/>
    </xf>
    <xf numFmtId="0" fontId="45" fillId="0" borderId="5" xfId="0" applyFont="1" applyBorder="1" applyAlignment="1">
      <alignment horizontal="center" vertical="center"/>
    </xf>
    <xf numFmtId="0" fontId="45" fillId="0" borderId="26" xfId="0" applyFont="1" applyBorder="1" applyAlignment="1">
      <alignment horizontal="center" vertical="center"/>
    </xf>
    <xf numFmtId="3" fontId="45" fillId="0" borderId="29" xfId="1" applyNumberFormat="1" applyFont="1" applyFill="1" applyBorder="1" applyAlignment="1" applyProtection="1">
      <alignment horizontal="center" vertical="center" shrinkToFit="1"/>
    </xf>
    <xf numFmtId="3" fontId="45" fillId="0" borderId="9" xfId="1" applyNumberFormat="1" applyFont="1" applyFill="1" applyBorder="1" applyAlignment="1" applyProtection="1">
      <alignment horizontal="center" vertical="center" shrinkToFit="1"/>
    </xf>
    <xf numFmtId="3" fontId="45" fillId="0" borderId="10" xfId="1" applyNumberFormat="1" applyFont="1" applyFill="1" applyBorder="1" applyAlignment="1" applyProtection="1">
      <alignment horizontal="center" vertical="center" shrinkToFit="1"/>
    </xf>
    <xf numFmtId="3" fontId="54" fillId="7" borderId="5" xfId="1" applyNumberFormat="1" applyFont="1" applyFill="1" applyBorder="1" applyAlignment="1" applyProtection="1">
      <alignment horizontal="center" vertical="center" shrinkToFit="1"/>
    </xf>
    <xf numFmtId="3" fontId="54" fillId="7" borderId="6" xfId="1" applyNumberFormat="1" applyFont="1" applyFill="1" applyBorder="1" applyAlignment="1" applyProtection="1">
      <alignment horizontal="center" vertical="center" shrinkToFit="1"/>
    </xf>
    <xf numFmtId="3" fontId="54" fillId="7" borderId="7" xfId="1" applyNumberFormat="1" applyFont="1" applyFill="1" applyBorder="1" applyAlignment="1" applyProtection="1">
      <alignment horizontal="center" vertical="center" shrinkToFit="1"/>
    </xf>
    <xf numFmtId="3" fontId="54" fillId="0" borderId="173" xfId="1" applyNumberFormat="1" applyFont="1" applyFill="1" applyBorder="1" applyAlignment="1" applyProtection="1">
      <alignment horizontal="center" vertical="center" shrinkToFit="1"/>
    </xf>
    <xf numFmtId="3" fontId="54" fillId="0" borderId="174" xfId="1" applyNumberFormat="1" applyFont="1" applyFill="1" applyBorder="1" applyAlignment="1" applyProtection="1">
      <alignment horizontal="center" vertical="center" shrinkToFit="1"/>
    </xf>
    <xf numFmtId="3" fontId="54" fillId="0" borderId="175" xfId="1" applyNumberFormat="1" applyFont="1" applyFill="1" applyBorder="1" applyAlignment="1" applyProtection="1">
      <alignment horizontal="center" vertical="center" shrinkToFit="1"/>
    </xf>
    <xf numFmtId="0" fontId="45" fillId="0" borderId="90" xfId="0" applyFont="1" applyBorder="1" applyAlignment="1">
      <alignment horizontal="center" vertical="center"/>
    </xf>
    <xf numFmtId="3" fontId="54" fillId="0" borderId="5" xfId="1" applyNumberFormat="1" applyFont="1" applyFill="1" applyBorder="1" applyAlignment="1" applyProtection="1">
      <alignment horizontal="center" vertical="center" shrinkToFit="1"/>
    </xf>
    <xf numFmtId="3" fontId="54" fillId="0" borderId="6" xfId="1" applyNumberFormat="1" applyFont="1" applyFill="1" applyBorder="1" applyAlignment="1" applyProtection="1">
      <alignment horizontal="center" vertical="center" shrinkToFit="1"/>
    </xf>
    <xf numFmtId="3" fontId="54" fillId="0" borderId="7" xfId="1" applyNumberFormat="1" applyFont="1" applyFill="1" applyBorder="1" applyAlignment="1" applyProtection="1">
      <alignment horizontal="center" vertical="center" shrinkToFit="1"/>
    </xf>
    <xf numFmtId="3" fontId="54" fillId="0" borderId="26" xfId="1" applyNumberFormat="1" applyFont="1" applyFill="1" applyBorder="1" applyAlignment="1" applyProtection="1">
      <alignment horizontal="center" vertical="center" shrinkToFit="1"/>
    </xf>
    <xf numFmtId="3" fontId="45" fillId="0" borderId="90" xfId="1" applyNumberFormat="1" applyFont="1" applyFill="1" applyBorder="1" applyAlignment="1" applyProtection="1">
      <alignment horizontal="center" vertical="center" shrinkToFit="1"/>
    </xf>
    <xf numFmtId="3" fontId="45" fillId="0" borderId="6" xfId="1" applyNumberFormat="1" applyFont="1" applyFill="1" applyBorder="1" applyAlignment="1" applyProtection="1">
      <alignment horizontal="center" vertical="center" shrinkToFit="1"/>
    </xf>
    <xf numFmtId="0" fontId="45" fillId="7" borderId="70" xfId="0" applyFont="1" applyFill="1" applyBorder="1" applyAlignment="1" applyProtection="1">
      <alignment horizontal="center" vertical="center"/>
      <protection locked="0"/>
    </xf>
    <xf numFmtId="0" fontId="45" fillId="7" borderId="107" xfId="0" applyFont="1" applyFill="1" applyBorder="1" applyAlignment="1" applyProtection="1">
      <alignment horizontal="center" vertical="center"/>
      <protection locked="0"/>
    </xf>
    <xf numFmtId="0" fontId="45" fillId="7" borderId="150" xfId="0" applyFont="1" applyFill="1" applyBorder="1" applyAlignment="1" applyProtection="1">
      <alignment horizontal="center" vertical="center"/>
      <protection locked="0"/>
    </xf>
    <xf numFmtId="49" fontId="45" fillId="0" borderId="70" xfId="0" applyNumberFormat="1" applyFont="1" applyBorder="1" applyAlignment="1" applyProtection="1">
      <alignment horizontal="center" vertical="center"/>
      <protection locked="0"/>
    </xf>
    <xf numFmtId="49" fontId="45" fillId="0" borderId="107" xfId="0" applyNumberFormat="1" applyFont="1" applyBorder="1" applyAlignment="1" applyProtection="1">
      <alignment horizontal="center" vertical="center"/>
      <protection locked="0"/>
    </xf>
    <xf numFmtId="49" fontId="45" fillId="0" borderId="150" xfId="0" applyNumberFormat="1" applyFont="1" applyBorder="1" applyAlignment="1" applyProtection="1">
      <alignment horizontal="center" vertical="center"/>
      <protection locked="0"/>
    </xf>
    <xf numFmtId="0" fontId="45" fillId="7" borderId="149" xfId="0" applyFont="1" applyFill="1" applyBorder="1" applyAlignment="1" applyProtection="1">
      <alignment horizontal="center" vertical="center"/>
      <protection locked="0"/>
    </xf>
    <xf numFmtId="0" fontId="45" fillId="0" borderId="70" xfId="0" applyFont="1" applyBorder="1" applyAlignment="1" applyProtection="1">
      <alignment horizontal="center" vertical="center"/>
      <protection locked="0"/>
    </xf>
    <xf numFmtId="0" fontId="45" fillId="0" borderId="107" xfId="0" applyFont="1" applyBorder="1" applyAlignment="1" applyProtection="1">
      <alignment horizontal="center" vertical="center"/>
      <protection locked="0"/>
    </xf>
    <xf numFmtId="0" fontId="45" fillId="0" borderId="150" xfId="0" applyFont="1" applyBorder="1" applyAlignment="1" applyProtection="1">
      <alignment horizontal="center" vertical="center"/>
      <protection locked="0"/>
    </xf>
    <xf numFmtId="0" fontId="45" fillId="0" borderId="149" xfId="0" applyFont="1" applyBorder="1" applyAlignment="1" applyProtection="1">
      <alignment horizontal="center" vertical="center"/>
      <protection locked="0"/>
    </xf>
    <xf numFmtId="0" fontId="45" fillId="7" borderId="70" xfId="0" applyFont="1" applyFill="1" applyBorder="1" applyAlignment="1">
      <alignment horizontal="center" vertical="center"/>
    </xf>
    <xf numFmtId="0" fontId="45" fillId="7" borderId="107" xfId="0" applyFont="1" applyFill="1" applyBorder="1" applyAlignment="1">
      <alignment horizontal="center" vertical="center"/>
    </xf>
    <xf numFmtId="0" fontId="45" fillId="7" borderId="149" xfId="0" applyFont="1" applyFill="1" applyBorder="1" applyAlignment="1">
      <alignment horizontal="center" vertical="center"/>
    </xf>
    <xf numFmtId="49" fontId="45" fillId="0" borderId="5" xfId="0" applyNumberFormat="1" applyFont="1" applyBorder="1" applyAlignment="1" applyProtection="1">
      <alignment horizontal="center" vertical="top"/>
      <protection locked="0"/>
    </xf>
    <xf numFmtId="49" fontId="45" fillId="0" borderId="6" xfId="0" applyNumberFormat="1" applyFont="1" applyBorder="1" applyAlignment="1" applyProtection="1">
      <alignment horizontal="center" vertical="top"/>
      <protection locked="0"/>
    </xf>
    <xf numFmtId="49" fontId="45" fillId="0" borderId="7" xfId="0" applyNumberFormat="1" applyFont="1" applyBorder="1" applyAlignment="1" applyProtection="1">
      <alignment horizontal="center" vertical="top"/>
      <protection locked="0"/>
    </xf>
    <xf numFmtId="49" fontId="45" fillId="0" borderId="120" xfId="0" applyNumberFormat="1" applyFont="1" applyBorder="1" applyAlignment="1">
      <alignment horizontal="center" vertical="center"/>
    </xf>
    <xf numFmtId="0" fontId="45" fillId="7" borderId="150" xfId="0" applyFont="1" applyFill="1" applyBorder="1" applyAlignment="1">
      <alignment horizontal="center" vertical="center"/>
    </xf>
    <xf numFmtId="0" fontId="45" fillId="7" borderId="58" xfId="0" applyFont="1" applyFill="1" applyBorder="1" applyAlignment="1">
      <alignment vertical="center"/>
    </xf>
    <xf numFmtId="0" fontId="45" fillId="7" borderId="124" xfId="0" applyFont="1" applyFill="1" applyBorder="1" applyAlignment="1">
      <alignment vertical="center"/>
    </xf>
    <xf numFmtId="183" fontId="45" fillId="0" borderId="1" xfId="0" applyNumberFormat="1" applyFont="1" applyBorder="1" applyAlignment="1" applyProtection="1">
      <alignment horizontal="right" vertical="top"/>
      <protection locked="0"/>
    </xf>
    <xf numFmtId="0" fontId="45" fillId="0" borderId="1" xfId="0" applyFont="1" applyBorder="1" applyAlignment="1">
      <alignment horizontal="center" vertical="top"/>
    </xf>
    <xf numFmtId="0" fontId="45" fillId="0" borderId="5" xfId="0" applyFont="1" applyBorder="1" applyAlignment="1">
      <alignment horizontal="center" vertical="center" shrinkToFit="1"/>
    </xf>
    <xf numFmtId="0" fontId="45" fillId="0" borderId="6" xfId="0" applyFont="1" applyBorder="1" applyAlignment="1">
      <alignment horizontal="center" vertical="center" shrinkToFit="1"/>
    </xf>
    <xf numFmtId="0" fontId="45" fillId="0" borderId="7" xfId="0" applyFont="1" applyBorder="1" applyAlignment="1">
      <alignment horizontal="center" vertical="center" shrinkToFit="1"/>
    </xf>
    <xf numFmtId="0" fontId="52" fillId="0" borderId="6" xfId="0" applyFont="1" applyBorder="1" applyAlignment="1">
      <alignment horizontal="center" vertical="center" shrinkToFit="1"/>
    </xf>
    <xf numFmtId="0" fontId="54" fillId="7" borderId="6" xfId="0" applyFont="1" applyFill="1" applyBorder="1" applyAlignment="1" applyProtection="1">
      <alignment horizontal="center" vertical="center" shrinkToFit="1"/>
      <protection locked="0"/>
    </xf>
    <xf numFmtId="0" fontId="52" fillId="0" borderId="6" xfId="0" applyFont="1" applyBorder="1" applyAlignment="1">
      <alignment horizontal="center" vertical="center"/>
    </xf>
    <xf numFmtId="0" fontId="52" fillId="0" borderId="7" xfId="0" applyFont="1" applyBorder="1" applyAlignment="1">
      <alignment horizontal="center" vertical="center"/>
    </xf>
    <xf numFmtId="0" fontId="45" fillId="7" borderId="8" xfId="0" applyFont="1" applyFill="1" applyBorder="1" applyAlignment="1">
      <alignment horizontal="left" vertical="top" wrapText="1" shrinkToFit="1"/>
    </xf>
    <xf numFmtId="0" fontId="45" fillId="7" borderId="9" xfId="0" applyFont="1" applyFill="1" applyBorder="1" applyAlignment="1">
      <alignment horizontal="left" vertical="top" wrapText="1" shrinkToFit="1"/>
    </xf>
    <xf numFmtId="0" fontId="45" fillId="7" borderId="10" xfId="0" applyFont="1" applyFill="1" applyBorder="1" applyAlignment="1">
      <alignment horizontal="left" vertical="top" wrapText="1" shrinkToFit="1"/>
    </xf>
    <xf numFmtId="0" fontId="45" fillId="7" borderId="2" xfId="0" applyFont="1" applyFill="1" applyBorder="1" applyAlignment="1">
      <alignment horizontal="left" vertical="top" wrapText="1" shrinkToFit="1"/>
    </xf>
    <xf numFmtId="0" fontId="45" fillId="7" borderId="3" xfId="0" applyFont="1" applyFill="1" applyBorder="1" applyAlignment="1">
      <alignment horizontal="left" vertical="top" wrapText="1" shrinkToFit="1"/>
    </xf>
    <xf numFmtId="0" fontId="45" fillId="7" borderId="4" xfId="0" applyFont="1" applyFill="1" applyBorder="1" applyAlignment="1">
      <alignment horizontal="left" vertical="top" wrapText="1" shrinkToFit="1"/>
    </xf>
    <xf numFmtId="0" fontId="52" fillId="7" borderId="5" xfId="0" applyFont="1" applyFill="1" applyBorder="1" applyAlignment="1">
      <alignment horizontal="center" vertical="center" shrinkToFit="1"/>
    </xf>
    <xf numFmtId="0" fontId="52" fillId="7" borderId="6" xfId="0" applyFont="1" applyFill="1" applyBorder="1" applyAlignment="1">
      <alignment horizontal="center" vertical="center" shrinkToFit="1"/>
    </xf>
    <xf numFmtId="0" fontId="52" fillId="0" borderId="7" xfId="0" applyFont="1" applyBorder="1" applyAlignment="1">
      <alignment horizontal="center" vertical="center" shrinkToFit="1"/>
    </xf>
    <xf numFmtId="0" fontId="45" fillId="7" borderId="5" xfId="0" applyFont="1" applyFill="1" applyBorder="1" applyAlignment="1">
      <alignment horizontal="center" vertical="center"/>
    </xf>
    <xf numFmtId="0" fontId="45" fillId="7" borderId="6" xfId="0" applyFont="1" applyFill="1" applyBorder="1" applyAlignment="1">
      <alignment horizontal="center" vertical="center"/>
    </xf>
    <xf numFmtId="0" fontId="48" fillId="7" borderId="8" xfId="0" applyFont="1" applyFill="1" applyBorder="1" applyAlignment="1" applyProtection="1">
      <alignment horizontal="left" vertical="top"/>
      <protection locked="0"/>
    </xf>
    <xf numFmtId="0" fontId="48" fillId="7" borderId="9" xfId="0" applyFont="1" applyFill="1" applyBorder="1" applyAlignment="1" applyProtection="1">
      <alignment horizontal="left" vertical="top"/>
      <protection locked="0"/>
    </xf>
    <xf numFmtId="0" fontId="48" fillId="7" borderId="10" xfId="0" applyFont="1" applyFill="1" applyBorder="1" applyAlignment="1" applyProtection="1">
      <alignment horizontal="left" vertical="top"/>
      <protection locked="0"/>
    </xf>
    <xf numFmtId="0" fontId="48" fillId="7" borderId="13" xfId="0" applyFont="1" applyFill="1" applyBorder="1" applyAlignment="1" applyProtection="1">
      <alignment horizontal="left" vertical="top"/>
      <protection locked="0"/>
    </xf>
    <xf numFmtId="0" fontId="48" fillId="7" borderId="0" xfId="0" applyFont="1" applyFill="1" applyAlignment="1" applyProtection="1">
      <alignment horizontal="left" vertical="top"/>
      <protection locked="0"/>
    </xf>
    <xf numFmtId="0" fontId="48" fillId="7" borderId="83" xfId="0" applyFont="1" applyFill="1" applyBorder="1" applyAlignment="1" applyProtection="1">
      <alignment horizontal="left" vertical="top"/>
      <protection locked="0"/>
    </xf>
    <xf numFmtId="0" fontId="48" fillId="7" borderId="2" xfId="0" applyFont="1" applyFill="1" applyBorder="1" applyAlignment="1" applyProtection="1">
      <alignment horizontal="left" vertical="top"/>
      <protection locked="0"/>
    </xf>
    <xf numFmtId="0" fontId="48" fillId="7" borderId="3" xfId="0" applyFont="1" applyFill="1" applyBorder="1" applyAlignment="1" applyProtection="1">
      <alignment horizontal="left" vertical="top"/>
      <protection locked="0"/>
    </xf>
    <xf numFmtId="0" fontId="48" fillId="7" borderId="4" xfId="0" applyFont="1" applyFill="1" applyBorder="1" applyAlignment="1" applyProtection="1">
      <alignment horizontal="left" vertical="top"/>
      <protection locked="0"/>
    </xf>
    <xf numFmtId="0" fontId="52" fillId="0" borderId="26" xfId="0" applyFont="1" applyBorder="1" applyAlignment="1">
      <alignment horizontal="center" vertical="center"/>
    </xf>
    <xf numFmtId="0" fontId="48" fillId="7" borderId="8" xfId="0" applyFont="1" applyFill="1" applyBorder="1" applyAlignment="1" applyProtection="1">
      <alignment vertical="top" wrapText="1"/>
      <protection locked="0"/>
    </xf>
    <xf numFmtId="0" fontId="48" fillId="7" borderId="9" xfId="0" applyFont="1" applyFill="1" applyBorder="1" applyAlignment="1" applyProtection="1">
      <alignment vertical="top" wrapText="1"/>
      <protection locked="0"/>
    </xf>
    <xf numFmtId="0" fontId="48" fillId="7" borderId="10" xfId="0" applyFont="1" applyFill="1" applyBorder="1" applyAlignment="1" applyProtection="1">
      <alignment vertical="top" wrapText="1"/>
      <protection locked="0"/>
    </xf>
    <xf numFmtId="0" fontId="48" fillId="7" borderId="13" xfId="0" applyFont="1" applyFill="1" applyBorder="1" applyAlignment="1" applyProtection="1">
      <alignment vertical="top" wrapText="1"/>
      <protection locked="0"/>
    </xf>
    <xf numFmtId="0" fontId="48" fillId="7" borderId="0" xfId="0" applyFont="1" applyFill="1" applyAlignment="1" applyProtection="1">
      <alignment vertical="top" wrapText="1"/>
      <protection locked="0"/>
    </xf>
    <xf numFmtId="0" fontId="48" fillId="7" borderId="83" xfId="0" applyFont="1" applyFill="1" applyBorder="1" applyAlignment="1" applyProtection="1">
      <alignment vertical="top" wrapText="1"/>
      <protection locked="0"/>
    </xf>
    <xf numFmtId="0" fontId="48" fillId="7" borderId="2" xfId="0" applyFont="1" applyFill="1" applyBorder="1" applyAlignment="1" applyProtection="1">
      <alignment vertical="top" wrapText="1"/>
      <protection locked="0"/>
    </xf>
    <xf numFmtId="0" fontId="48" fillId="7" borderId="3" xfId="0" applyFont="1" applyFill="1" applyBorder="1" applyAlignment="1" applyProtection="1">
      <alignment vertical="top" wrapText="1"/>
      <protection locked="0"/>
    </xf>
    <xf numFmtId="0" fontId="48" fillId="7" borderId="4" xfId="0" applyFont="1" applyFill="1" applyBorder="1" applyAlignment="1" applyProtection="1">
      <alignment vertical="top" wrapText="1"/>
      <protection locked="0"/>
    </xf>
    <xf numFmtId="0" fontId="45" fillId="0" borderId="61" xfId="0" applyFont="1" applyBorder="1" applyAlignment="1">
      <alignment horizontal="left" vertical="center"/>
    </xf>
    <xf numFmtId="0" fontId="45" fillId="0" borderId="62" xfId="0" applyFont="1" applyBorder="1" applyAlignment="1">
      <alignment horizontal="left" vertical="center"/>
    </xf>
    <xf numFmtId="0" fontId="45" fillId="0" borderId="63" xfId="0" applyFont="1" applyBorder="1" applyAlignment="1">
      <alignment horizontal="left" vertical="center"/>
    </xf>
    <xf numFmtId="0" fontId="48" fillId="0" borderId="36" xfId="0" applyFont="1" applyBorder="1" applyAlignment="1">
      <alignment horizontal="left" vertical="top" wrapText="1"/>
    </xf>
    <xf numFmtId="0" fontId="48" fillId="0" borderId="20" xfId="0" applyFont="1" applyBorder="1" applyAlignment="1">
      <alignment horizontal="left" vertical="top" wrapText="1"/>
    </xf>
    <xf numFmtId="0" fontId="48" fillId="0" borderId="30" xfId="0" applyFont="1" applyBorder="1" applyAlignment="1">
      <alignment horizontal="left" vertical="top" wrapText="1"/>
    </xf>
    <xf numFmtId="0" fontId="48" fillId="0" borderId="1" xfId="0" applyFont="1" applyBorder="1" applyAlignment="1">
      <alignment horizontal="left" vertical="top" wrapText="1"/>
    </xf>
    <xf numFmtId="181" fontId="45" fillId="7" borderId="5" xfId="0" applyNumberFormat="1" applyFont="1" applyFill="1" applyBorder="1" applyAlignment="1" applyProtection="1">
      <alignment horizontal="center" vertical="top" wrapText="1"/>
      <protection locked="0"/>
    </xf>
    <xf numFmtId="181" fontId="45" fillId="7" borderId="6" xfId="0" applyNumberFormat="1" applyFont="1" applyFill="1" applyBorder="1" applyAlignment="1" applyProtection="1">
      <alignment horizontal="center" vertical="top" wrapText="1"/>
      <protection locked="0"/>
    </xf>
    <xf numFmtId="181" fontId="45" fillId="7" borderId="7" xfId="0" applyNumberFormat="1" applyFont="1" applyFill="1" applyBorder="1" applyAlignment="1" applyProtection="1">
      <alignment horizontal="center" vertical="top" wrapText="1"/>
      <protection locked="0"/>
    </xf>
    <xf numFmtId="0" fontId="45" fillId="7" borderId="8" xfId="0" applyFont="1" applyFill="1" applyBorder="1" applyAlignment="1">
      <alignment horizontal="center" vertical="top" wrapText="1"/>
    </xf>
    <xf numFmtId="0" fontId="45" fillId="7" borderId="9" xfId="0" applyFont="1" applyFill="1" applyBorder="1" applyAlignment="1">
      <alignment horizontal="center" vertical="top" wrapText="1"/>
    </xf>
    <xf numFmtId="177" fontId="52" fillId="7" borderId="5" xfId="0" applyNumberFormat="1" applyFont="1" applyFill="1" applyBorder="1" applyAlignment="1" applyProtection="1">
      <alignment horizontal="center" vertical="center"/>
      <protection locked="0"/>
    </xf>
    <xf numFmtId="177" fontId="52" fillId="7" borderId="6" xfId="0" applyNumberFormat="1" applyFont="1" applyFill="1" applyBorder="1" applyAlignment="1" applyProtection="1">
      <alignment horizontal="center" vertical="center"/>
      <protection locked="0"/>
    </xf>
    <xf numFmtId="0" fontId="45" fillId="0" borderId="61" xfId="0" applyFont="1" applyBorder="1" applyAlignment="1">
      <alignment vertical="center"/>
    </xf>
    <xf numFmtId="0" fontId="45" fillId="0" borderId="62" xfId="0" applyFont="1" applyBorder="1" applyAlignment="1">
      <alignment vertical="center"/>
    </xf>
    <xf numFmtId="0" fontId="45" fillId="0" borderId="63" xfId="0" applyFont="1" applyBorder="1" applyAlignment="1">
      <alignment vertical="center"/>
    </xf>
    <xf numFmtId="0" fontId="45" fillId="7" borderId="5" xfId="0" applyFont="1" applyFill="1" applyBorder="1" applyAlignment="1" applyProtection="1">
      <alignment horizontal="left" vertical="center" shrinkToFit="1"/>
      <protection locked="0"/>
    </xf>
    <xf numFmtId="0" fontId="45" fillId="7" borderId="6" xfId="0" applyFont="1" applyFill="1" applyBorder="1" applyAlignment="1" applyProtection="1">
      <alignment horizontal="left" vertical="center" shrinkToFit="1"/>
      <protection locked="0"/>
    </xf>
    <xf numFmtId="0" fontId="45" fillId="7" borderId="26" xfId="0" applyFont="1" applyFill="1" applyBorder="1" applyAlignment="1" applyProtection="1">
      <alignment horizontal="left" vertical="center" shrinkToFit="1"/>
      <protection locked="0"/>
    </xf>
    <xf numFmtId="0" fontId="45" fillId="7" borderId="5" xfId="0" applyFont="1" applyFill="1" applyBorder="1" applyAlignment="1" applyProtection="1">
      <alignment vertical="center" shrinkToFit="1"/>
      <protection locked="0"/>
    </xf>
    <xf numFmtId="0" fontId="45" fillId="7" borderId="6" xfId="0" applyFont="1" applyFill="1" applyBorder="1" applyAlignment="1" applyProtection="1">
      <alignment vertical="center" shrinkToFit="1"/>
      <protection locked="0"/>
    </xf>
    <xf numFmtId="0" fontId="45" fillId="7" borderId="26" xfId="0" applyFont="1" applyFill="1" applyBorder="1" applyAlignment="1" applyProtection="1">
      <alignment vertical="center" shrinkToFit="1"/>
      <protection locked="0"/>
    </xf>
    <xf numFmtId="0" fontId="48" fillId="6" borderId="1" xfId="0" applyFont="1" applyFill="1" applyBorder="1" applyAlignment="1">
      <alignment horizontal="center" vertical="center"/>
    </xf>
    <xf numFmtId="0" fontId="48" fillId="7" borderId="1" xfId="0" applyFont="1" applyFill="1" applyBorder="1" applyAlignment="1" applyProtection="1">
      <alignment horizontal="center" vertical="center" wrapText="1"/>
      <protection locked="0"/>
    </xf>
    <xf numFmtId="0" fontId="48" fillId="7" borderId="1" xfId="0" applyFont="1" applyFill="1" applyBorder="1" applyAlignment="1" applyProtection="1">
      <alignment horizontal="left" vertical="top" wrapText="1"/>
      <protection locked="0"/>
    </xf>
    <xf numFmtId="0" fontId="45" fillId="0" borderId="0" xfId="0" applyFont="1" applyAlignment="1">
      <alignment horizontal="left" vertical="center" shrinkToFit="1"/>
    </xf>
    <xf numFmtId="0" fontId="52" fillId="7" borderId="143" xfId="0" applyFont="1" applyFill="1" applyBorder="1" applyAlignment="1" applyProtection="1">
      <alignment horizontal="center" vertical="center" shrinkToFit="1"/>
      <protection locked="0"/>
    </xf>
    <xf numFmtId="0" fontId="52" fillId="7" borderId="144" xfId="0" applyFont="1" applyFill="1" applyBorder="1" applyAlignment="1" applyProtection="1">
      <alignment horizontal="center" vertical="center" shrinkToFit="1"/>
      <protection locked="0"/>
    </xf>
    <xf numFmtId="0" fontId="52" fillId="7" borderId="145" xfId="0" applyFont="1" applyFill="1" applyBorder="1" applyAlignment="1" applyProtection="1">
      <alignment horizontal="center" vertical="center" shrinkToFit="1"/>
      <protection locked="0"/>
    </xf>
    <xf numFmtId="38" fontId="45" fillId="7" borderId="5" xfId="1" applyFont="1" applyFill="1" applyBorder="1" applyAlignment="1">
      <alignment horizontal="right" vertical="center" shrinkToFit="1"/>
    </xf>
    <xf numFmtId="38" fontId="45" fillId="7" borderId="6" xfId="1" applyFont="1" applyFill="1" applyBorder="1" applyAlignment="1">
      <alignment horizontal="right" vertical="center" shrinkToFit="1"/>
    </xf>
    <xf numFmtId="0" fontId="45" fillId="0" borderId="5" xfId="0" applyFont="1" applyBorder="1" applyAlignment="1">
      <alignment horizontal="right" vertical="center" shrinkToFit="1"/>
    </xf>
    <xf numFmtId="0" fontId="45" fillId="0" borderId="6" xfId="0" applyFont="1" applyBorder="1" applyAlignment="1">
      <alignment horizontal="right" vertical="center" shrinkToFit="1"/>
    </xf>
    <xf numFmtId="0" fontId="45" fillId="0" borderId="94" xfId="0" applyFont="1" applyBorder="1" applyAlignment="1">
      <alignment horizontal="right" vertical="center" shrinkToFit="1"/>
    </xf>
    <xf numFmtId="0" fontId="45" fillId="0" borderId="62" xfId="0" applyFont="1" applyBorder="1" applyAlignment="1">
      <alignment horizontal="right" vertical="center" shrinkToFit="1"/>
    </xf>
    <xf numFmtId="0" fontId="45" fillId="0" borderId="156" xfId="0" applyFont="1" applyBorder="1" applyAlignment="1">
      <alignment horizontal="center" vertical="center"/>
    </xf>
    <xf numFmtId="0" fontId="45" fillId="0" borderId="136" xfId="0" applyFont="1" applyBorder="1" applyAlignment="1">
      <alignment horizontal="center" vertical="center"/>
    </xf>
    <xf numFmtId="38" fontId="45" fillId="7" borderId="136" xfId="1" applyFont="1" applyFill="1" applyBorder="1" applyAlignment="1">
      <alignment horizontal="right" vertical="center"/>
    </xf>
    <xf numFmtId="38" fontId="45" fillId="7" borderId="6" xfId="1" applyFont="1" applyFill="1" applyBorder="1" applyAlignment="1">
      <alignment horizontal="right" vertical="center"/>
    </xf>
    <xf numFmtId="3" fontId="45" fillId="0" borderId="157" xfId="0" applyNumberFormat="1" applyFont="1" applyBorder="1" applyAlignment="1">
      <alignment horizontal="right" vertical="center" shrinkToFit="1"/>
    </xf>
    <xf numFmtId="3" fontId="45" fillId="0" borderId="158" xfId="0" applyNumberFormat="1" applyFont="1" applyBorder="1" applyAlignment="1">
      <alignment horizontal="right" vertical="center" shrinkToFit="1"/>
    </xf>
    <xf numFmtId="3" fontId="45" fillId="0" borderId="171" xfId="0" applyNumberFormat="1" applyFont="1" applyBorder="1" applyAlignment="1">
      <alignment vertical="center" shrinkToFit="1"/>
    </xf>
    <xf numFmtId="3" fontId="45" fillId="0" borderId="172" xfId="0" applyNumberFormat="1" applyFont="1" applyBorder="1" applyAlignment="1">
      <alignment vertical="center" shrinkToFit="1"/>
    </xf>
    <xf numFmtId="0" fontId="52" fillId="0" borderId="5" xfId="0" applyFont="1" applyBorder="1" applyAlignment="1">
      <alignment horizontal="center" vertical="center"/>
    </xf>
    <xf numFmtId="0" fontId="52" fillId="0" borderId="156" xfId="0" applyFont="1" applyBorder="1" applyAlignment="1">
      <alignment horizontal="center" vertical="center"/>
    </xf>
    <xf numFmtId="0" fontId="45" fillId="0" borderId="20" xfId="0" applyFont="1" applyBorder="1" applyAlignment="1">
      <alignment horizontal="left" vertical="center" shrinkToFit="1"/>
    </xf>
    <xf numFmtId="187" fontId="45" fillId="0" borderId="1" xfId="0" applyNumberFormat="1" applyFont="1" applyBorder="1" applyAlignment="1" applyProtection="1">
      <alignment vertical="center"/>
      <protection locked="0"/>
    </xf>
    <xf numFmtId="0" fontId="48" fillId="7" borderId="44" xfId="0" applyFont="1" applyFill="1" applyBorder="1" applyAlignment="1" applyProtection="1">
      <alignment horizontal="center" vertical="center" shrinkToFit="1"/>
      <protection locked="0"/>
    </xf>
    <xf numFmtId="0" fontId="48" fillId="7" borderId="45" xfId="0" applyFont="1" applyFill="1" applyBorder="1" applyAlignment="1" applyProtection="1">
      <alignment horizontal="center" vertical="center" shrinkToFit="1"/>
      <protection locked="0"/>
    </xf>
    <xf numFmtId="0" fontId="48" fillId="7" borderId="91" xfId="0" applyFont="1" applyFill="1" applyBorder="1" applyAlignment="1" applyProtection="1">
      <alignment horizontal="center" vertical="center" shrinkToFit="1"/>
      <protection locked="0"/>
    </xf>
    <xf numFmtId="0" fontId="52" fillId="7" borderId="44" xfId="0" applyFont="1" applyFill="1" applyBorder="1" applyAlignment="1" applyProtection="1">
      <alignment horizontal="center" vertical="center" shrinkToFit="1"/>
      <protection locked="0"/>
    </xf>
    <xf numFmtId="0" fontId="52" fillId="7" borderId="45" xfId="0" applyFont="1" applyFill="1" applyBorder="1" applyAlignment="1" applyProtection="1">
      <alignment horizontal="center" vertical="center" shrinkToFit="1"/>
      <protection locked="0"/>
    </xf>
    <xf numFmtId="0" fontId="52" fillId="7" borderId="91" xfId="0" applyFont="1" applyFill="1" applyBorder="1" applyAlignment="1" applyProtection="1">
      <alignment horizontal="center" vertical="center" shrinkToFit="1"/>
      <protection locked="0"/>
    </xf>
    <xf numFmtId="0" fontId="45" fillId="6" borderId="8" xfId="0" applyFont="1" applyFill="1" applyBorder="1" applyAlignment="1">
      <alignment horizontal="center" vertical="center" wrapText="1"/>
    </xf>
    <xf numFmtId="0" fontId="45" fillId="6" borderId="9" xfId="0" applyFont="1" applyFill="1" applyBorder="1" applyAlignment="1">
      <alignment horizontal="center" vertical="center"/>
    </xf>
    <xf numFmtId="0" fontId="45" fillId="6" borderId="10" xfId="0" applyFont="1" applyFill="1" applyBorder="1" applyAlignment="1">
      <alignment horizontal="center" vertical="center"/>
    </xf>
    <xf numFmtId="0" fontId="45" fillId="6" borderId="2" xfId="0" applyFont="1" applyFill="1" applyBorder="1" applyAlignment="1">
      <alignment horizontal="center" vertical="center"/>
    </xf>
    <xf numFmtId="0" fontId="45" fillId="6" borderId="3" xfId="0" applyFont="1" applyFill="1" applyBorder="1" applyAlignment="1">
      <alignment horizontal="center" vertical="center"/>
    </xf>
    <xf numFmtId="0" fontId="45" fillId="6" borderId="4" xfId="0" applyFont="1" applyFill="1" applyBorder="1" applyAlignment="1">
      <alignment horizontal="center" vertical="center"/>
    </xf>
    <xf numFmtId="0" fontId="45" fillId="6" borderId="1" xfId="0" applyFont="1" applyFill="1" applyBorder="1" applyAlignment="1">
      <alignment horizontal="center" vertical="center"/>
    </xf>
    <xf numFmtId="189" fontId="45" fillId="7" borderId="1" xfId="0" applyNumberFormat="1" applyFont="1" applyFill="1" applyBorder="1" applyAlignment="1" applyProtection="1">
      <alignment horizontal="center" vertical="center"/>
      <protection locked="0"/>
    </xf>
    <xf numFmtId="189" fontId="45" fillId="7" borderId="1" xfId="1" applyNumberFormat="1" applyFont="1" applyFill="1" applyBorder="1" applyAlignment="1" applyProtection="1">
      <alignment horizontal="center" vertical="center"/>
      <protection locked="0"/>
    </xf>
    <xf numFmtId="0" fontId="48" fillId="7" borderId="1" xfId="0" applyFont="1" applyFill="1" applyBorder="1" applyAlignment="1" applyProtection="1">
      <alignment horizontal="center" vertical="center"/>
      <protection locked="0"/>
    </xf>
    <xf numFmtId="187" fontId="48" fillId="7" borderId="1" xfId="0" applyNumberFormat="1" applyFont="1" applyFill="1" applyBorder="1" applyAlignment="1" applyProtection="1">
      <alignment horizontal="center" vertical="center"/>
      <protection locked="0"/>
    </xf>
    <xf numFmtId="184" fontId="48" fillId="0" borderId="1" xfId="0" applyNumberFormat="1" applyFont="1" applyBorder="1" applyAlignment="1" applyProtection="1">
      <alignment horizontal="center" vertical="center"/>
      <protection locked="0"/>
    </xf>
    <xf numFmtId="0" fontId="48" fillId="7" borderId="8" xfId="0" applyFont="1" applyFill="1" applyBorder="1" applyAlignment="1" applyProtection="1">
      <alignment horizontal="left" vertical="top" wrapText="1" shrinkToFit="1"/>
      <protection locked="0"/>
    </xf>
    <xf numFmtId="0" fontId="48" fillId="7" borderId="9" xfId="0" applyFont="1" applyFill="1" applyBorder="1" applyAlignment="1" applyProtection="1">
      <alignment horizontal="left" vertical="top" wrapText="1" shrinkToFit="1"/>
      <protection locked="0"/>
    </xf>
    <xf numFmtId="0" fontId="48" fillId="7" borderId="10" xfId="0" applyFont="1" applyFill="1" applyBorder="1" applyAlignment="1" applyProtection="1">
      <alignment horizontal="left" vertical="top" wrapText="1" shrinkToFit="1"/>
      <protection locked="0"/>
    </xf>
    <xf numFmtId="0" fontId="48" fillId="7" borderId="13" xfId="0" applyFont="1" applyFill="1" applyBorder="1" applyAlignment="1" applyProtection="1">
      <alignment horizontal="left" vertical="top" wrapText="1" shrinkToFit="1"/>
      <protection locked="0"/>
    </xf>
    <xf numFmtId="0" fontId="48" fillId="7" borderId="0" xfId="0" applyFont="1" applyFill="1" applyAlignment="1" applyProtection="1">
      <alignment horizontal="left" vertical="top" wrapText="1" shrinkToFit="1"/>
      <protection locked="0"/>
    </xf>
    <xf numFmtId="0" fontId="48" fillId="7" borderId="83" xfId="0" applyFont="1" applyFill="1" applyBorder="1" applyAlignment="1" applyProtection="1">
      <alignment horizontal="left" vertical="top" wrapText="1" shrinkToFit="1"/>
      <protection locked="0"/>
    </xf>
    <xf numFmtId="0" fontId="48" fillId="7" borderId="2" xfId="0" applyFont="1" applyFill="1" applyBorder="1" applyAlignment="1" applyProtection="1">
      <alignment horizontal="left" vertical="top" wrapText="1" shrinkToFit="1"/>
      <protection locked="0"/>
    </xf>
    <xf numFmtId="0" fontId="48" fillId="7" borderId="3" xfId="0" applyFont="1" applyFill="1" applyBorder="1" applyAlignment="1" applyProtection="1">
      <alignment horizontal="left" vertical="top" wrapText="1" shrinkToFit="1"/>
      <protection locked="0"/>
    </xf>
    <xf numFmtId="0" fontId="48" fillId="7" borderId="4" xfId="0" applyFont="1" applyFill="1" applyBorder="1" applyAlignment="1" applyProtection="1">
      <alignment horizontal="left" vertical="top" wrapText="1" shrinkToFit="1"/>
      <protection locked="0"/>
    </xf>
    <xf numFmtId="0" fontId="48" fillId="6" borderId="1" xfId="0" applyFont="1" applyFill="1" applyBorder="1" applyAlignment="1">
      <alignment horizontal="center" vertical="center" wrapText="1"/>
    </xf>
    <xf numFmtId="0" fontId="48" fillId="0" borderId="1" xfId="0" applyFont="1" applyBorder="1" applyAlignment="1">
      <alignment horizontal="center" vertical="center"/>
    </xf>
    <xf numFmtId="0" fontId="48" fillId="0" borderId="0" xfId="0" applyFont="1" applyAlignment="1">
      <alignment vertical="center" shrinkToFit="1"/>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45" fillId="0" borderId="10" xfId="0" applyFont="1" applyBorder="1" applyAlignment="1">
      <alignment horizontal="center" vertical="center"/>
    </xf>
    <xf numFmtId="0" fontId="45" fillId="0" borderId="2" xfId="0" applyFont="1" applyBorder="1" applyAlignment="1">
      <alignment horizontal="center" vertical="center"/>
    </xf>
    <xf numFmtId="0" fontId="45" fillId="0" borderId="3" xfId="0" applyFont="1" applyBorder="1" applyAlignment="1">
      <alignment horizontal="center" vertical="center"/>
    </xf>
    <xf numFmtId="0" fontId="45" fillId="0" borderId="4" xfId="0" applyFont="1" applyBorder="1" applyAlignment="1">
      <alignment horizontal="center" vertical="center"/>
    </xf>
    <xf numFmtId="0" fontId="48" fillId="7" borderId="139" xfId="0" applyFont="1" applyFill="1" applyBorder="1" applyAlignment="1" applyProtection="1">
      <alignment horizontal="center" vertical="center" shrinkToFit="1"/>
      <protection locked="0"/>
    </xf>
    <xf numFmtId="0" fontId="48" fillId="7" borderId="133" xfId="0" applyFont="1" applyFill="1" applyBorder="1" applyAlignment="1" applyProtection="1">
      <alignment horizontal="center" vertical="center" shrinkToFit="1"/>
      <protection locked="0"/>
    </xf>
    <xf numFmtId="0" fontId="48" fillId="7" borderId="68" xfId="0" applyFont="1" applyFill="1" applyBorder="1" applyAlignment="1" applyProtection="1">
      <alignment horizontal="center" vertical="center" shrinkToFit="1"/>
      <protection locked="0"/>
    </xf>
    <xf numFmtId="0" fontId="52" fillId="7" borderId="139" xfId="0" applyFont="1" applyFill="1" applyBorder="1" applyAlignment="1" applyProtection="1">
      <alignment horizontal="center" vertical="center" shrinkToFit="1"/>
      <protection locked="0"/>
    </xf>
    <xf numFmtId="0" fontId="52" fillId="7" borderId="133" xfId="0" applyFont="1" applyFill="1" applyBorder="1" applyAlignment="1" applyProtection="1">
      <alignment horizontal="center" vertical="center" shrinkToFit="1"/>
      <protection locked="0"/>
    </xf>
    <xf numFmtId="0" fontId="52" fillId="7" borderId="68" xfId="0" applyFont="1" applyFill="1" applyBorder="1" applyAlignment="1" applyProtection="1">
      <alignment horizontal="center" vertical="center" shrinkToFit="1"/>
      <protection locked="0"/>
    </xf>
    <xf numFmtId="0" fontId="52" fillId="7" borderId="140" xfId="0" applyFont="1" applyFill="1" applyBorder="1" applyAlignment="1" applyProtection="1">
      <alignment horizontal="center" vertical="center" shrinkToFit="1"/>
      <protection locked="0"/>
    </xf>
    <xf numFmtId="0" fontId="52" fillId="7" borderId="141" xfId="0" applyFont="1" applyFill="1" applyBorder="1" applyAlignment="1" applyProtection="1">
      <alignment horizontal="center" vertical="center" shrinkToFit="1"/>
      <protection locked="0"/>
    </xf>
    <xf numFmtId="0" fontId="52" fillId="7" borderId="142" xfId="0" applyFont="1" applyFill="1" applyBorder="1" applyAlignment="1" applyProtection="1">
      <alignment horizontal="center" vertical="center" shrinkToFit="1"/>
      <protection locked="0"/>
    </xf>
    <xf numFmtId="0" fontId="45" fillId="0" borderId="0" xfId="0" applyFont="1" applyAlignment="1">
      <alignment horizontal="left" vertical="center" wrapText="1" shrinkToFit="1"/>
    </xf>
    <xf numFmtId="0" fontId="48" fillId="0" borderId="5" xfId="0" applyFont="1" applyBorder="1" applyAlignment="1">
      <alignment horizontal="center" vertical="center"/>
    </xf>
    <xf numFmtId="0" fontId="48" fillId="0" borderId="6" xfId="0" applyFont="1" applyBorder="1" applyAlignment="1">
      <alignment horizontal="center" vertical="center"/>
    </xf>
    <xf numFmtId="0" fontId="48" fillId="0" borderId="7" xfId="0" applyFont="1" applyBorder="1" applyAlignment="1">
      <alignment horizontal="center" vertical="center"/>
    </xf>
    <xf numFmtId="0" fontId="52" fillId="0" borderId="1" xfId="0" applyFont="1" applyBorder="1" applyAlignment="1">
      <alignment horizontal="center" vertical="center"/>
    </xf>
    <xf numFmtId="0" fontId="48" fillId="7" borderId="1" xfId="0" applyFont="1" applyFill="1" applyBorder="1" applyAlignment="1" applyProtection="1">
      <alignment horizontal="left" vertical="center" shrinkToFit="1"/>
      <protection locked="0"/>
    </xf>
    <xf numFmtId="38" fontId="45" fillId="7" borderId="1" xfId="1" applyFont="1" applyFill="1" applyBorder="1" applyAlignment="1" applyProtection="1">
      <alignment horizontal="center" vertical="center" shrinkToFit="1"/>
      <protection locked="0"/>
    </xf>
    <xf numFmtId="0" fontId="45" fillId="0" borderId="61" xfId="0" applyFont="1" applyBorder="1" applyAlignment="1">
      <alignment horizontal="left" vertical="center" shrinkToFit="1"/>
    </xf>
    <xf numFmtId="0" fontId="45" fillId="0" borderId="62" xfId="0" applyFont="1" applyBorder="1" applyAlignment="1">
      <alignment horizontal="left" vertical="center" shrinkToFit="1"/>
    </xf>
    <xf numFmtId="0" fontId="45" fillId="0" borderId="20" xfId="0" applyFont="1" applyBorder="1" applyAlignment="1">
      <alignment horizontal="left" vertical="center" wrapText="1" shrinkToFit="1"/>
    </xf>
    <xf numFmtId="0" fontId="48" fillId="7" borderId="1" xfId="0" applyFont="1" applyFill="1" applyBorder="1" applyAlignment="1" applyProtection="1">
      <alignment horizontal="left" vertical="top" wrapText="1" shrinkToFit="1"/>
      <protection locked="0"/>
    </xf>
    <xf numFmtId="0" fontId="45" fillId="0" borderId="6" xfId="0" applyFont="1" applyBorder="1" applyAlignment="1">
      <alignment horizontal="center" vertical="top"/>
    </xf>
    <xf numFmtId="0" fontId="45" fillId="0" borderId="26" xfId="0" applyFont="1" applyBorder="1" applyAlignment="1">
      <alignment horizontal="center" vertical="top"/>
    </xf>
    <xf numFmtId="176" fontId="52" fillId="0" borderId="5" xfId="1" applyNumberFormat="1" applyFont="1" applyBorder="1" applyAlignment="1" applyProtection="1">
      <alignment horizontal="center" vertical="center"/>
    </xf>
    <xf numFmtId="176" fontId="52" fillId="0" borderId="6" xfId="1" applyNumberFormat="1" applyFont="1" applyBorder="1" applyAlignment="1" applyProtection="1">
      <alignment horizontal="center" vertical="center"/>
    </xf>
    <xf numFmtId="176" fontId="52" fillId="0" borderId="7" xfId="1" applyNumberFormat="1" applyFont="1" applyBorder="1" applyAlignment="1" applyProtection="1">
      <alignment horizontal="center" vertical="center"/>
    </xf>
    <xf numFmtId="0" fontId="45" fillId="0" borderId="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0" xfId="0" applyFont="1" applyAlignment="1">
      <alignment horizontal="center" vertical="center" wrapText="1"/>
    </xf>
    <xf numFmtId="0" fontId="45" fillId="0" borderId="83" xfId="0" applyFont="1" applyBorder="1" applyAlignment="1">
      <alignment horizontal="center" vertical="center" wrapText="1"/>
    </xf>
    <xf numFmtId="0" fontId="45" fillId="0" borderId="2"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4" xfId="0" applyFont="1" applyBorder="1" applyAlignment="1">
      <alignment horizontal="center" vertical="center" wrapText="1"/>
    </xf>
    <xf numFmtId="0" fontId="45" fillId="0" borderId="13" xfId="0" applyFont="1" applyBorder="1" applyAlignment="1">
      <alignment horizontal="center" vertical="center" shrinkToFit="1"/>
    </xf>
    <xf numFmtId="0" fontId="45" fillId="0" borderId="0" xfId="0" applyFont="1" applyAlignment="1">
      <alignment horizontal="center" vertical="center" shrinkToFit="1"/>
    </xf>
    <xf numFmtId="0" fontId="52" fillId="7" borderId="5" xfId="0" applyFont="1" applyFill="1" applyBorder="1" applyAlignment="1" applyProtection="1">
      <alignment horizontal="center" vertical="center"/>
      <protection locked="0"/>
    </xf>
    <xf numFmtId="0" fontId="52" fillId="7" borderId="6" xfId="0" applyFont="1" applyFill="1" applyBorder="1" applyAlignment="1" applyProtection="1">
      <alignment horizontal="center" vertical="center"/>
      <protection locked="0"/>
    </xf>
    <xf numFmtId="0" fontId="52" fillId="7" borderId="7" xfId="0" applyFont="1" applyFill="1" applyBorder="1" applyAlignment="1" applyProtection="1">
      <alignment horizontal="center" vertical="center"/>
      <protection locked="0"/>
    </xf>
    <xf numFmtId="3" fontId="52" fillId="7" borderId="5" xfId="0" applyNumberFormat="1" applyFont="1" applyFill="1" applyBorder="1" applyAlignment="1" applyProtection="1">
      <alignment horizontal="center" vertical="top" shrinkToFit="1"/>
      <protection locked="0"/>
    </xf>
    <xf numFmtId="3" fontId="52" fillId="7" borderId="6" xfId="0" applyNumberFormat="1" applyFont="1" applyFill="1" applyBorder="1" applyAlignment="1" applyProtection="1">
      <alignment horizontal="center" vertical="top" shrinkToFit="1"/>
      <protection locked="0"/>
    </xf>
    <xf numFmtId="3" fontId="52" fillId="0" borderId="5" xfId="0" applyNumberFormat="1" applyFont="1" applyBorder="1" applyAlignment="1">
      <alignment horizontal="center" vertical="top" shrinkToFit="1"/>
    </xf>
    <xf numFmtId="3" fontId="52" fillId="0" borderId="6" xfId="0" applyNumberFormat="1" applyFont="1" applyBorder="1" applyAlignment="1">
      <alignment horizontal="center" vertical="top" shrinkToFit="1"/>
    </xf>
    <xf numFmtId="0" fontId="45" fillId="0" borderId="5" xfId="0" applyFont="1" applyBorder="1" applyAlignment="1">
      <alignment horizontal="center" vertical="top" wrapText="1"/>
    </xf>
    <xf numFmtId="0" fontId="45" fillId="0" borderId="6" xfId="0" applyFont="1" applyBorder="1" applyAlignment="1">
      <alignment horizontal="center" vertical="top" wrapText="1"/>
    </xf>
    <xf numFmtId="0" fontId="45" fillId="0" borderId="7" xfId="0" applyFont="1" applyBorder="1" applyAlignment="1">
      <alignment horizontal="center" vertical="top" wrapText="1"/>
    </xf>
    <xf numFmtId="0" fontId="52" fillId="7" borderId="5" xfId="0" applyFont="1" applyFill="1" applyBorder="1" applyAlignment="1">
      <alignment horizontal="center" vertical="center"/>
    </xf>
    <xf numFmtId="0" fontId="52" fillId="7" borderId="6" xfId="0" applyFont="1" applyFill="1" applyBorder="1" applyAlignment="1">
      <alignment horizontal="center" vertical="center"/>
    </xf>
    <xf numFmtId="0" fontId="52" fillId="0" borderId="146" xfId="0" applyFont="1" applyBorder="1" applyAlignment="1">
      <alignment horizontal="center" vertical="center"/>
    </xf>
    <xf numFmtId="0" fontId="52" fillId="0" borderId="147" xfId="0" applyFont="1" applyBorder="1" applyAlignment="1">
      <alignment horizontal="center" vertical="center"/>
    </xf>
    <xf numFmtId="176" fontId="45" fillId="0" borderId="5" xfId="0" applyNumberFormat="1" applyFont="1" applyBorder="1" applyAlignment="1">
      <alignment horizontal="right" vertical="center" shrinkToFit="1"/>
    </xf>
    <xf numFmtId="176" fontId="45" fillId="0" borderId="6" xfId="0" applyNumberFormat="1" applyFont="1" applyBorder="1" applyAlignment="1">
      <alignment horizontal="right" vertical="center" shrinkToFit="1"/>
    </xf>
    <xf numFmtId="0" fontId="45" fillId="0" borderId="0" xfId="0" applyFont="1" applyAlignment="1">
      <alignment horizontal="left" vertical="center"/>
    </xf>
    <xf numFmtId="0" fontId="45" fillId="0" borderId="25" xfId="0" applyFont="1" applyBorder="1" applyAlignment="1">
      <alignment horizontal="left" vertical="center"/>
    </xf>
    <xf numFmtId="0" fontId="81" fillId="0" borderId="3" xfId="0" applyFont="1" applyBorder="1" applyAlignment="1">
      <alignment vertical="center" wrapText="1" shrinkToFit="1"/>
    </xf>
    <xf numFmtId="0" fontId="48" fillId="7" borderId="5" xfId="0" applyFont="1" applyFill="1" applyBorder="1" applyAlignment="1" applyProtection="1">
      <alignment horizontal="center" vertical="center" shrinkToFit="1"/>
      <protection locked="0"/>
    </xf>
    <xf numFmtId="0" fontId="48" fillId="7" borderId="6" xfId="0" applyFont="1" applyFill="1" applyBorder="1" applyAlignment="1" applyProtection="1">
      <alignment horizontal="center" vertical="center" shrinkToFit="1"/>
      <protection locked="0"/>
    </xf>
    <xf numFmtId="0" fontId="48" fillId="7" borderId="7" xfId="0" applyFont="1" applyFill="1" applyBorder="1" applyAlignment="1" applyProtection="1">
      <alignment horizontal="center" vertical="center" shrinkToFit="1"/>
      <protection locked="0"/>
    </xf>
    <xf numFmtId="177" fontId="52" fillId="0" borderId="6" xfId="0" applyNumberFormat="1" applyFont="1" applyBorder="1" applyAlignment="1" applyProtection="1">
      <alignment horizontal="center" vertical="center"/>
      <protection locked="0"/>
    </xf>
    <xf numFmtId="177" fontId="52" fillId="0" borderId="7" xfId="0" applyNumberFormat="1" applyFont="1" applyBorder="1" applyAlignment="1" applyProtection="1">
      <alignment horizontal="center" vertical="center"/>
      <protection locked="0"/>
    </xf>
    <xf numFmtId="177" fontId="45" fillId="0" borderId="1" xfId="0" applyNumberFormat="1" applyFont="1" applyBorder="1" applyAlignment="1">
      <alignment horizontal="center" vertical="center" shrinkToFit="1"/>
    </xf>
    <xf numFmtId="177" fontId="45" fillId="7" borderId="1" xfId="0" applyNumberFormat="1" applyFont="1" applyFill="1" applyBorder="1" applyAlignment="1">
      <alignment horizontal="center" vertical="top" shrinkToFit="1"/>
    </xf>
    <xf numFmtId="177" fontId="45" fillId="7" borderId="5" xfId="0" applyNumberFormat="1" applyFont="1" applyFill="1" applyBorder="1" applyAlignment="1">
      <alignment horizontal="center" vertical="top" shrinkToFit="1"/>
    </xf>
    <xf numFmtId="0" fontId="45" fillId="0" borderId="85" xfId="0" applyFont="1" applyBorder="1" applyAlignment="1">
      <alignment horizontal="left" vertical="center"/>
    </xf>
    <xf numFmtId="0" fontId="45" fillId="0" borderId="86" xfId="0" applyFont="1" applyBorder="1" applyAlignment="1">
      <alignment horizontal="left" vertical="center"/>
    </xf>
    <xf numFmtId="0" fontId="45" fillId="0" borderId="87" xfId="0" applyFont="1" applyBorder="1" applyAlignment="1">
      <alignment horizontal="left" vertical="center"/>
    </xf>
    <xf numFmtId="0" fontId="45" fillId="0" borderId="20" xfId="0" applyFont="1" applyBorder="1" applyAlignment="1">
      <alignment horizontal="left" vertical="center"/>
    </xf>
    <xf numFmtId="0" fontId="45" fillId="0" borderId="30" xfId="0" applyFont="1" applyBorder="1" applyAlignment="1">
      <alignment horizontal="left" vertical="center"/>
    </xf>
    <xf numFmtId="0" fontId="45" fillId="7" borderId="8" xfId="0" applyFont="1" applyFill="1" applyBorder="1" applyAlignment="1" applyProtection="1">
      <alignment horizontal="left" vertical="top" wrapText="1"/>
      <protection locked="0"/>
    </xf>
    <xf numFmtId="0" fontId="45" fillId="7" borderId="9" xfId="0" applyFont="1" applyFill="1" applyBorder="1" applyAlignment="1" applyProtection="1">
      <alignment horizontal="left" vertical="top" wrapText="1"/>
      <protection locked="0"/>
    </xf>
    <xf numFmtId="0" fontId="45" fillId="7" borderId="10" xfId="0" applyFont="1" applyFill="1" applyBorder="1" applyAlignment="1" applyProtection="1">
      <alignment horizontal="left" vertical="top" wrapText="1"/>
      <protection locked="0"/>
    </xf>
    <xf numFmtId="0" fontId="45" fillId="7" borderId="13" xfId="0" applyFont="1" applyFill="1" applyBorder="1" applyAlignment="1" applyProtection="1">
      <alignment horizontal="left" vertical="top" wrapText="1"/>
      <protection locked="0"/>
    </xf>
    <xf numFmtId="0" fontId="45" fillId="7" borderId="0" xfId="0" applyFont="1" applyFill="1" applyAlignment="1" applyProtection="1">
      <alignment horizontal="left" vertical="top" wrapText="1"/>
      <protection locked="0"/>
    </xf>
    <xf numFmtId="0" fontId="45" fillId="7" borderId="83" xfId="0" applyFont="1" applyFill="1" applyBorder="1" applyAlignment="1" applyProtection="1">
      <alignment horizontal="left" vertical="top" wrapText="1"/>
      <protection locked="0"/>
    </xf>
    <xf numFmtId="0" fontId="45" fillId="7" borderId="2" xfId="0" applyFont="1" applyFill="1" applyBorder="1" applyAlignment="1" applyProtection="1">
      <alignment horizontal="left" vertical="top" wrapText="1"/>
      <protection locked="0"/>
    </xf>
    <xf numFmtId="0" fontId="45" fillId="7" borderId="3" xfId="0" applyFont="1" applyFill="1" applyBorder="1" applyAlignment="1" applyProtection="1">
      <alignment horizontal="left" vertical="top" wrapText="1"/>
      <protection locked="0"/>
    </xf>
    <xf numFmtId="0" fontId="45" fillId="7" borderId="4" xfId="0" applyFont="1" applyFill="1" applyBorder="1" applyAlignment="1" applyProtection="1">
      <alignment horizontal="left" vertical="top" wrapText="1"/>
      <protection locked="0"/>
    </xf>
    <xf numFmtId="3" fontId="45" fillId="7" borderId="1" xfId="0" applyNumberFormat="1" applyFont="1" applyFill="1" applyBorder="1" applyAlignment="1" applyProtection="1">
      <alignment horizontal="center" vertical="center"/>
      <protection locked="0"/>
    </xf>
    <xf numFmtId="3" fontId="45" fillId="7" borderId="22" xfId="0" applyNumberFormat="1" applyFont="1" applyFill="1" applyBorder="1" applyAlignment="1" applyProtection="1">
      <alignment horizontal="center" vertical="center"/>
      <protection locked="0"/>
    </xf>
    <xf numFmtId="38" fontId="45" fillId="7" borderId="5" xfId="1" applyFont="1" applyFill="1" applyBorder="1" applyAlignment="1">
      <alignment vertical="center"/>
    </xf>
    <xf numFmtId="38" fontId="45" fillId="7" borderId="6" xfId="1" applyFont="1" applyFill="1" applyBorder="1" applyAlignment="1">
      <alignment vertical="center"/>
    </xf>
    <xf numFmtId="38" fontId="45" fillId="7" borderId="7" xfId="1" applyFont="1" applyFill="1" applyBorder="1" applyAlignment="1">
      <alignment vertical="center"/>
    </xf>
    <xf numFmtId="0" fontId="48" fillId="0" borderId="0" xfId="0" applyFont="1" applyAlignment="1">
      <alignment horizontal="left" vertical="top" wrapText="1"/>
    </xf>
    <xf numFmtId="0" fontId="48" fillId="0" borderId="0" xfId="0" applyFont="1" applyAlignment="1">
      <alignment horizontal="left" vertical="top"/>
    </xf>
    <xf numFmtId="3" fontId="54" fillId="7" borderId="5" xfId="0" applyNumberFormat="1" applyFont="1" applyFill="1" applyBorder="1" applyAlignment="1" applyProtection="1">
      <alignment horizontal="right" vertical="center" shrinkToFit="1"/>
      <protection locked="0"/>
    </xf>
    <xf numFmtId="3" fontId="54" fillId="7" borderId="6" xfId="0" applyNumberFormat="1" applyFont="1" applyFill="1" applyBorder="1" applyAlignment="1" applyProtection="1">
      <alignment horizontal="right" vertical="center" shrinkToFit="1"/>
      <protection locked="0"/>
    </xf>
    <xf numFmtId="188" fontId="45" fillId="0" borderId="6" xfId="0" applyNumberFormat="1" applyFont="1" applyBorder="1" applyAlignment="1">
      <alignment horizontal="center" vertical="center" shrinkToFit="1"/>
    </xf>
    <xf numFmtId="188" fontId="45" fillId="0" borderId="7" xfId="0" applyNumberFormat="1" applyFont="1" applyBorder="1" applyAlignment="1">
      <alignment horizontal="center" vertical="center" shrinkToFit="1"/>
    </xf>
    <xf numFmtId="0" fontId="48" fillId="0" borderId="6" xfId="0" applyFont="1" applyBorder="1" applyAlignment="1">
      <alignment horizontal="center" vertical="center" shrinkToFit="1"/>
    </xf>
    <xf numFmtId="0" fontId="48" fillId="0" borderId="7" xfId="0" applyFont="1" applyBorder="1" applyAlignment="1">
      <alignment horizontal="center" vertical="center" shrinkToFit="1"/>
    </xf>
    <xf numFmtId="0" fontId="48" fillId="0" borderId="1" xfId="0" applyFont="1" applyBorder="1" applyAlignment="1" applyProtection="1">
      <alignment horizontal="left" vertical="top" wrapText="1"/>
      <protection locked="0"/>
    </xf>
    <xf numFmtId="0" fontId="45" fillId="0" borderId="12"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45" fillId="7" borderId="2" xfId="0" applyFont="1" applyFill="1" applyBorder="1" applyAlignment="1" applyProtection="1">
      <alignment horizontal="left" vertical="center" shrinkToFit="1"/>
      <protection locked="0"/>
    </xf>
    <xf numFmtId="0" fontId="45" fillId="7" borderId="3" xfId="0" applyFont="1" applyFill="1" applyBorder="1" applyAlignment="1" applyProtection="1">
      <alignment horizontal="left" vertical="center" shrinkToFit="1"/>
      <protection locked="0"/>
    </xf>
    <xf numFmtId="0" fontId="45" fillId="7" borderId="4" xfId="0" applyFont="1" applyFill="1" applyBorder="1" applyAlignment="1" applyProtection="1">
      <alignment horizontal="left" vertical="center" shrinkToFit="1"/>
      <protection locked="0"/>
    </xf>
    <xf numFmtId="0" fontId="48" fillId="0" borderId="2"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4" xfId="0" applyFont="1" applyBorder="1" applyAlignment="1">
      <alignment horizontal="center" vertical="center" wrapText="1"/>
    </xf>
    <xf numFmtId="0" fontId="45" fillId="0" borderId="1" xfId="0" applyFont="1" applyBorder="1" applyAlignment="1">
      <alignment horizontal="center" vertical="center" wrapText="1"/>
    </xf>
    <xf numFmtId="0" fontId="54" fillId="7" borderId="1" xfId="0" applyFont="1" applyFill="1" applyBorder="1" applyAlignment="1" applyProtection="1">
      <alignment horizontal="center" vertical="center" shrinkToFit="1"/>
      <protection locked="0"/>
    </xf>
    <xf numFmtId="0" fontId="45" fillId="0" borderId="1" xfId="0" applyFont="1" applyBorder="1" applyAlignment="1">
      <alignment horizontal="center" vertical="center" shrinkToFit="1"/>
    </xf>
    <xf numFmtId="0" fontId="54" fillId="7" borderId="5" xfId="0" applyFont="1" applyFill="1" applyBorder="1" applyAlignment="1" applyProtection="1">
      <alignment horizontal="center" vertical="center" shrinkToFit="1"/>
      <protection locked="0"/>
    </xf>
    <xf numFmtId="182" fontId="45" fillId="0" borderId="12" xfId="0" applyNumberFormat="1" applyFont="1" applyBorder="1" applyAlignment="1" applyProtection="1">
      <alignment horizontal="center" vertical="top"/>
      <protection locked="0"/>
    </xf>
    <xf numFmtId="0" fontId="45" fillId="0" borderId="0" xfId="0" applyFont="1" applyAlignment="1" applyProtection="1">
      <alignment horizontal="center" vertical="top" wrapText="1"/>
      <protection locked="0"/>
    </xf>
    <xf numFmtId="0" fontId="48" fillId="7" borderId="5" xfId="0" applyFont="1" applyFill="1" applyBorder="1" applyAlignment="1" applyProtection="1">
      <alignment horizontal="center" vertical="center"/>
      <protection locked="0"/>
    </xf>
    <xf numFmtId="0" fontId="48" fillId="7" borderId="6" xfId="0" applyFont="1" applyFill="1" applyBorder="1" applyAlignment="1" applyProtection="1">
      <alignment horizontal="center" vertical="center"/>
      <protection locked="0"/>
    </xf>
    <xf numFmtId="0" fontId="48" fillId="7" borderId="7" xfId="0" applyFont="1" applyFill="1" applyBorder="1" applyAlignment="1" applyProtection="1">
      <alignment horizontal="center" vertical="center"/>
      <protection locked="0"/>
    </xf>
    <xf numFmtId="0" fontId="45" fillId="0" borderId="31" xfId="0" applyFont="1" applyBorder="1" applyAlignment="1">
      <alignment horizontal="left" vertical="center"/>
    </xf>
    <xf numFmtId="182" fontId="45" fillId="0" borderId="1" xfId="0" applyNumberFormat="1" applyFont="1" applyBorder="1" applyAlignment="1" applyProtection="1">
      <alignment horizontal="center" vertical="top"/>
      <protection locked="0"/>
    </xf>
    <xf numFmtId="0" fontId="45" fillId="0" borderId="14" xfId="0" applyFont="1" applyBorder="1" applyAlignment="1">
      <alignment horizontal="left" vertical="center"/>
    </xf>
    <xf numFmtId="0" fontId="45" fillId="0" borderId="15" xfId="0" applyFont="1" applyBorder="1" applyAlignment="1">
      <alignment horizontal="left" vertical="center"/>
    </xf>
    <xf numFmtId="0" fontId="45" fillId="0" borderId="16" xfId="0" applyFont="1" applyBorder="1" applyAlignment="1">
      <alignment horizontal="left" vertical="center"/>
    </xf>
    <xf numFmtId="0" fontId="45" fillId="0" borderId="29" xfId="0" applyFont="1" applyBorder="1" applyAlignment="1">
      <alignment horizontal="center" vertical="center" wrapText="1"/>
    </xf>
    <xf numFmtId="0" fontId="45" fillId="0" borderId="31" xfId="0" applyFont="1" applyBorder="1" applyAlignment="1">
      <alignment horizontal="center" vertical="center" wrapText="1"/>
    </xf>
    <xf numFmtId="0" fontId="45" fillId="0" borderId="32" xfId="0" applyFont="1" applyBorder="1" applyAlignment="1">
      <alignment horizontal="center" vertical="center" wrapText="1"/>
    </xf>
    <xf numFmtId="0" fontId="45" fillId="0" borderId="2" xfId="0" applyFont="1" applyBorder="1" applyAlignment="1" applyProtection="1">
      <alignment horizontal="center" vertical="center" shrinkToFit="1"/>
      <protection locked="0"/>
    </xf>
    <xf numFmtId="0" fontId="45" fillId="0" borderId="3" xfId="0" applyFont="1" applyBorder="1" applyAlignment="1" applyProtection="1">
      <alignment horizontal="center" vertical="center" shrinkToFit="1"/>
      <protection locked="0"/>
    </xf>
    <xf numFmtId="0" fontId="45" fillId="0" borderId="4" xfId="0" applyFont="1" applyBorder="1" applyAlignment="1" applyProtection="1">
      <alignment horizontal="center" vertical="center" shrinkToFit="1"/>
      <protection locked="0"/>
    </xf>
    <xf numFmtId="0" fontId="50" fillId="0" borderId="3" xfId="0" applyFont="1" applyBorder="1" applyAlignment="1">
      <alignment horizontal="center" vertical="center" wrapText="1"/>
    </xf>
    <xf numFmtId="0" fontId="50" fillId="0" borderId="27" xfId="0" applyFont="1" applyBorder="1" applyAlignment="1">
      <alignment horizontal="center" vertical="center" wrapText="1"/>
    </xf>
    <xf numFmtId="0" fontId="45" fillId="0" borderId="12" xfId="0" applyFont="1" applyBorder="1" applyAlignment="1">
      <alignment horizontal="center" vertical="top"/>
    </xf>
    <xf numFmtId="0" fontId="45" fillId="0" borderId="1" xfId="0" applyFont="1" applyBorder="1" applyAlignment="1">
      <alignment horizontal="center"/>
    </xf>
    <xf numFmtId="0" fontId="50" fillId="0" borderId="2" xfId="0" applyFont="1" applyBorder="1" applyAlignment="1">
      <alignment vertical="top" wrapText="1"/>
    </xf>
    <xf numFmtId="0" fontId="50" fillId="0" borderId="3" xfId="0" applyFont="1" applyBorder="1" applyAlignment="1">
      <alignment vertical="top" wrapText="1"/>
    </xf>
    <xf numFmtId="0" fontId="59" fillId="0" borderId="0" xfId="2" applyFont="1" applyAlignment="1">
      <alignment horizontal="left" vertical="center" shrinkToFit="1"/>
    </xf>
    <xf numFmtId="0" fontId="59" fillId="0" borderId="0" xfId="2" applyFont="1" applyAlignment="1">
      <alignment horizontal="center" vertical="center" wrapText="1"/>
    </xf>
    <xf numFmtId="0" fontId="52" fillId="0" borderId="0" xfId="0" applyFont="1" applyAlignment="1" applyProtection="1">
      <alignment horizontal="center" vertical="center"/>
      <protection locked="0"/>
    </xf>
    <xf numFmtId="0" fontId="45" fillId="0" borderId="36" xfId="0" applyFont="1" applyBorder="1" applyAlignment="1">
      <alignment horizontal="left" vertical="center"/>
    </xf>
    <xf numFmtId="49" fontId="45" fillId="0" borderId="121" xfId="0" applyNumberFormat="1" applyFont="1" applyBorder="1" applyAlignment="1" applyProtection="1">
      <alignment horizontal="center" vertical="center"/>
      <protection locked="0"/>
    </xf>
    <xf numFmtId="49" fontId="45" fillId="0" borderId="120" xfId="0" applyNumberFormat="1" applyFont="1" applyBorder="1" applyAlignment="1" applyProtection="1">
      <alignment horizontal="center" vertical="center"/>
      <protection locked="0"/>
    </xf>
    <xf numFmtId="0" fontId="45" fillId="7" borderId="47" xfId="0" applyFont="1" applyFill="1" applyBorder="1" applyAlignment="1">
      <alignment vertical="center"/>
    </xf>
    <xf numFmtId="0" fontId="45" fillId="7" borderId="123" xfId="0" applyFont="1" applyFill="1" applyBorder="1" applyAlignment="1">
      <alignment vertical="center"/>
    </xf>
    <xf numFmtId="0" fontId="45" fillId="0" borderId="50" xfId="0" applyFont="1" applyBorder="1" applyAlignment="1">
      <alignment horizontal="center" vertical="center"/>
    </xf>
    <xf numFmtId="0" fontId="45" fillId="0" borderId="53" xfId="0" applyFont="1" applyBorder="1" applyAlignment="1">
      <alignment horizontal="center" vertical="center"/>
    </xf>
    <xf numFmtId="0" fontId="45" fillId="0" borderId="53" xfId="0" applyFont="1" applyBorder="1" applyAlignment="1">
      <alignment horizontal="left" vertical="center"/>
    </xf>
    <xf numFmtId="0" fontId="45" fillId="0" borderId="54" xfId="0" applyFont="1" applyBorder="1" applyAlignment="1">
      <alignment horizontal="left" vertical="center"/>
    </xf>
    <xf numFmtId="49" fontId="45" fillId="0" borderId="121" xfId="0" applyNumberFormat="1" applyFont="1" applyBorder="1" applyAlignment="1">
      <alignment horizontal="center" vertical="center"/>
    </xf>
    <xf numFmtId="0" fontId="45" fillId="0" borderId="57" xfId="0" applyFont="1" applyBorder="1" applyAlignment="1">
      <alignment horizontal="center" vertical="center"/>
    </xf>
    <xf numFmtId="0" fontId="45" fillId="0" borderId="58" xfId="0" applyFont="1" applyBorder="1" applyAlignment="1">
      <alignment horizontal="center" vertical="center"/>
    </xf>
    <xf numFmtId="0" fontId="45" fillId="0" borderId="120" xfId="0" applyFont="1" applyBorder="1" applyAlignment="1" applyProtection="1">
      <alignment horizontal="center" vertical="center"/>
      <protection locked="0"/>
    </xf>
    <xf numFmtId="0" fontId="45" fillId="0" borderId="122" xfId="0" applyFont="1" applyBorder="1" applyAlignment="1" applyProtection="1">
      <alignment horizontal="center" vertical="center"/>
      <protection locked="0"/>
    </xf>
    <xf numFmtId="0" fontId="45" fillId="7" borderId="52" xfId="0" applyFont="1" applyFill="1" applyBorder="1" applyAlignment="1">
      <alignment vertical="center"/>
    </xf>
    <xf numFmtId="0" fontId="45" fillId="7" borderId="133" xfId="0" applyFont="1" applyFill="1" applyBorder="1" applyAlignment="1">
      <alignment vertical="center"/>
    </xf>
    <xf numFmtId="0" fontId="45" fillId="7" borderId="135" xfId="0" applyFont="1" applyFill="1" applyBorder="1" applyAlignment="1">
      <alignment vertical="center"/>
    </xf>
    <xf numFmtId="0" fontId="52" fillId="0" borderId="70" xfId="0" applyFont="1" applyBorder="1" applyAlignment="1">
      <alignment horizontal="center" vertical="center" shrinkToFit="1"/>
    </xf>
    <xf numFmtId="0" fontId="52" fillId="0" borderId="107" xfId="0" applyFont="1" applyBorder="1" applyAlignment="1">
      <alignment horizontal="center" vertical="center" shrinkToFit="1"/>
    </xf>
    <xf numFmtId="0" fontId="52" fillId="0" borderId="149" xfId="0" applyFont="1" applyBorder="1" applyAlignment="1">
      <alignment horizontal="center" vertical="center" shrinkToFit="1"/>
    </xf>
    <xf numFmtId="0" fontId="45" fillId="0" borderId="70" xfId="0" applyFont="1" applyBorder="1" applyAlignment="1">
      <alignment horizontal="left" vertical="center"/>
    </xf>
    <xf numFmtId="0" fontId="45" fillId="0" borderId="107" xfId="0" applyFont="1" applyBorder="1" applyAlignment="1">
      <alignment horizontal="left" vertical="center"/>
    </xf>
    <xf numFmtId="0" fontId="45" fillId="0" borderId="150" xfId="0" applyFont="1" applyBorder="1" applyAlignment="1">
      <alignment horizontal="left" vertical="center"/>
    </xf>
    <xf numFmtId="49" fontId="45" fillId="0" borderId="111" xfId="0" applyNumberFormat="1" applyFont="1" applyBorder="1" applyAlignment="1">
      <alignment horizontal="center" vertical="center"/>
    </xf>
    <xf numFmtId="49" fontId="45" fillId="0" borderId="112" xfId="0" applyNumberFormat="1" applyFont="1" applyBorder="1" applyAlignment="1">
      <alignment horizontal="center" vertical="center"/>
    </xf>
    <xf numFmtId="49" fontId="45" fillId="0" borderId="137" xfId="0" applyNumberFormat="1" applyFont="1" applyBorder="1" applyAlignment="1">
      <alignment horizontal="center" vertical="center"/>
    </xf>
    <xf numFmtId="0" fontId="48" fillId="0" borderId="18" xfId="0" applyFont="1" applyBorder="1" applyAlignment="1" applyProtection="1">
      <alignment horizontal="center" vertical="center" wrapText="1"/>
      <protection locked="0"/>
    </xf>
    <xf numFmtId="0" fontId="48" fillId="0" borderId="19" xfId="0" applyFont="1" applyBorder="1" applyAlignment="1" applyProtection="1">
      <alignment horizontal="center" vertical="center" wrapText="1"/>
      <protection locked="0"/>
    </xf>
    <xf numFmtId="0" fontId="48" fillId="0" borderId="138" xfId="0" applyFont="1" applyBorder="1" applyAlignment="1" applyProtection="1">
      <alignment horizontal="center" vertical="center" wrapText="1"/>
      <protection locked="0"/>
    </xf>
    <xf numFmtId="0" fontId="45" fillId="0" borderId="36"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95" xfId="0" applyFont="1" applyBorder="1" applyAlignment="1">
      <alignment horizontal="center" vertical="center" wrapText="1"/>
    </xf>
    <xf numFmtId="0" fontId="45" fillId="0" borderId="33" xfId="0" applyFont="1" applyBorder="1" applyAlignment="1">
      <alignment horizontal="center" vertical="center" wrapText="1"/>
    </xf>
    <xf numFmtId="0" fontId="45" fillId="0" borderId="34" xfId="0" applyFont="1" applyBorder="1" applyAlignment="1">
      <alignment horizontal="center" vertical="center" wrapText="1"/>
    </xf>
    <xf numFmtId="0" fontId="45" fillId="0" borderId="99" xfId="0" applyFont="1" applyBorder="1" applyAlignment="1">
      <alignment horizontal="center" vertical="center" wrapText="1"/>
    </xf>
    <xf numFmtId="0" fontId="45" fillId="0" borderId="46" xfId="0" applyFont="1" applyBorder="1" applyAlignment="1">
      <alignment horizontal="center" vertical="center"/>
    </xf>
    <xf numFmtId="0" fontId="45" fillId="0" borderId="47" xfId="0" applyFont="1" applyBorder="1" applyAlignment="1">
      <alignment horizontal="center" vertical="center"/>
    </xf>
    <xf numFmtId="0" fontId="67" fillId="0" borderId="0" xfId="2" applyFont="1" applyAlignment="1" applyProtection="1">
      <alignment horizontal="center" vertical="center" shrinkToFit="1"/>
      <protection locked="0"/>
    </xf>
    <xf numFmtId="0" fontId="53" fillId="0" borderId="34" xfId="0" applyFont="1" applyBorder="1" applyAlignment="1">
      <alignment horizontal="center" vertical="center"/>
    </xf>
    <xf numFmtId="0" fontId="45" fillId="0" borderId="14" xfId="0" applyFont="1" applyBorder="1" applyAlignment="1">
      <alignment horizontal="center" vertical="center" wrapText="1"/>
    </xf>
    <xf numFmtId="0" fontId="45" fillId="0" borderId="15"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11" xfId="0" applyFont="1" applyBorder="1" applyAlignment="1">
      <alignment horizontal="center" vertical="center" wrapText="1"/>
    </xf>
    <xf numFmtId="0" fontId="54" fillId="7" borderId="15" xfId="0" applyFont="1" applyFill="1" applyBorder="1" applyAlignment="1" applyProtection="1">
      <alignment horizontal="center" vertical="center" wrapText="1"/>
      <protection locked="0"/>
    </xf>
    <xf numFmtId="0" fontId="45" fillId="7" borderId="15" xfId="0" applyFont="1" applyFill="1" applyBorder="1" applyAlignment="1" applyProtection="1">
      <alignment horizontal="center" vertical="center" wrapText="1"/>
      <protection locked="0"/>
    </xf>
    <xf numFmtId="0" fontId="45" fillId="7" borderId="16" xfId="0" applyFont="1" applyFill="1" applyBorder="1" applyAlignment="1" applyProtection="1">
      <alignment horizontal="center" vertical="center" wrapText="1"/>
      <protection locked="0"/>
    </xf>
    <xf numFmtId="0" fontId="45" fillId="7" borderId="11" xfId="0" applyFont="1" applyFill="1" applyBorder="1" applyAlignment="1" applyProtection="1">
      <alignment horizontal="center" vertical="center" wrapText="1"/>
      <protection locked="0"/>
    </xf>
    <xf numFmtId="0" fontId="45" fillId="7" borderId="89" xfId="0" applyFont="1" applyFill="1" applyBorder="1" applyAlignment="1" applyProtection="1">
      <alignment horizontal="center" vertical="center" wrapText="1"/>
      <protection locked="0"/>
    </xf>
    <xf numFmtId="0" fontId="45" fillId="0" borderId="109" xfId="0" applyFont="1" applyBorder="1" applyAlignment="1">
      <alignment horizontal="center" vertical="center" wrapText="1"/>
    </xf>
    <xf numFmtId="0" fontId="45" fillId="0" borderId="22" xfId="0" applyFont="1" applyBorder="1" applyAlignment="1">
      <alignment horizontal="center" vertical="center"/>
    </xf>
    <xf numFmtId="49" fontId="45" fillId="0" borderId="44" xfId="0" applyNumberFormat="1" applyFont="1" applyBorder="1" applyAlignment="1" applyProtection="1">
      <alignment horizontal="center" vertical="center"/>
      <protection locked="0"/>
    </xf>
    <xf numFmtId="49" fontId="45" fillId="0" borderId="45" xfId="0" applyNumberFormat="1" applyFont="1" applyBorder="1" applyAlignment="1" applyProtection="1">
      <alignment horizontal="center" vertical="center"/>
      <protection locked="0"/>
    </xf>
    <xf numFmtId="49" fontId="45" fillId="0" borderId="134" xfId="0" applyNumberFormat="1" applyFont="1" applyBorder="1" applyAlignment="1" applyProtection="1">
      <alignment horizontal="center" vertical="center"/>
      <protection locked="0"/>
    </xf>
    <xf numFmtId="0" fontId="45" fillId="0" borderId="47" xfId="0" applyFont="1" applyBorder="1" applyAlignment="1" applyProtection="1">
      <alignment vertical="center"/>
      <protection locked="0"/>
    </xf>
    <xf numFmtId="0" fontId="45" fillId="0" borderId="123" xfId="0" applyFont="1" applyBorder="1" applyAlignment="1" applyProtection="1">
      <alignment vertical="center"/>
      <protection locked="0"/>
    </xf>
    <xf numFmtId="0" fontId="45" fillId="0" borderId="47" xfId="0" applyFont="1" applyBorder="1" applyAlignment="1" applyProtection="1">
      <alignment horizontal="left" vertical="center"/>
      <protection locked="0"/>
    </xf>
    <xf numFmtId="0" fontId="45" fillId="0" borderId="123" xfId="0" applyFont="1" applyBorder="1" applyAlignment="1" applyProtection="1">
      <alignment horizontal="left" vertical="center"/>
      <protection locked="0"/>
    </xf>
    <xf numFmtId="49" fontId="45" fillId="0" borderId="70" xfId="0" applyNumberFormat="1" applyFont="1" applyBorder="1" applyAlignment="1">
      <alignment horizontal="center" vertical="center"/>
    </xf>
    <xf numFmtId="49" fontId="45" fillId="0" borderId="107" xfId="0" applyNumberFormat="1" applyFont="1" applyBorder="1" applyAlignment="1">
      <alignment horizontal="center" vertical="center"/>
    </xf>
    <xf numFmtId="49" fontId="45" fillId="0" borderId="150" xfId="0" applyNumberFormat="1" applyFont="1" applyBorder="1" applyAlignment="1">
      <alignment horizontal="center" vertical="center"/>
    </xf>
    <xf numFmtId="0" fontId="19" fillId="0" borderId="61" xfId="0" applyFont="1" applyBorder="1" applyAlignment="1">
      <alignment horizontal="left" vertical="center" shrinkToFit="1"/>
    </xf>
    <xf numFmtId="0" fontId="19" fillId="0" borderId="62" xfId="0" applyFont="1" applyBorder="1" applyAlignment="1">
      <alignment horizontal="left" vertical="center" shrinkToFit="1"/>
    </xf>
    <xf numFmtId="0" fontId="19" fillId="0" borderId="63" xfId="0" applyFont="1" applyBorder="1" applyAlignment="1">
      <alignment horizontal="left" vertical="center" shrinkToFit="1"/>
    </xf>
    <xf numFmtId="0" fontId="19" fillId="0" borderId="61" xfId="0" applyFont="1" applyBorder="1" applyAlignment="1">
      <alignment horizontal="center" vertical="center"/>
    </xf>
    <xf numFmtId="0" fontId="19" fillId="0" borderId="63" xfId="0" applyFont="1" applyBorder="1" applyAlignment="1">
      <alignment horizontal="center" vertical="center"/>
    </xf>
    <xf numFmtId="49" fontId="45" fillId="0" borderId="148" xfId="0" applyNumberFormat="1" applyFont="1" applyBorder="1" applyAlignment="1">
      <alignment horizontal="center" vertical="center"/>
    </xf>
    <xf numFmtId="0" fontId="45" fillId="0" borderId="148" xfId="0" applyFont="1" applyBorder="1" applyAlignment="1">
      <alignment horizontal="center" vertical="center"/>
    </xf>
    <xf numFmtId="0" fontId="45" fillId="0" borderId="112" xfId="0" applyFont="1" applyBorder="1" applyAlignment="1">
      <alignment horizontal="center" vertical="center"/>
    </xf>
    <xf numFmtId="0" fontId="45" fillId="0" borderId="113" xfId="0" applyFont="1" applyBorder="1" applyAlignment="1">
      <alignment horizontal="center" vertical="center"/>
    </xf>
    <xf numFmtId="0" fontId="45" fillId="0" borderId="137" xfId="0" applyFont="1" applyBorder="1" applyAlignment="1">
      <alignment horizontal="center" vertical="center"/>
    </xf>
    <xf numFmtId="0" fontId="19" fillId="0" borderId="1" xfId="0" applyFont="1" applyBorder="1" applyAlignment="1">
      <alignment horizontal="center" vertical="center"/>
    </xf>
    <xf numFmtId="0" fontId="48" fillId="0" borderId="65" xfId="0" applyFont="1" applyBorder="1" applyAlignment="1" applyProtection="1">
      <alignment horizontal="left" vertical="center" wrapText="1"/>
      <protection locked="0"/>
    </xf>
    <xf numFmtId="0" fontId="48" fillId="0" borderId="19" xfId="0" applyFont="1" applyBorder="1" applyAlignment="1" applyProtection="1">
      <alignment horizontal="left" vertical="center" wrapText="1"/>
      <protection locked="0"/>
    </xf>
    <xf numFmtId="0" fontId="48" fillId="0" borderId="103" xfId="0" applyFont="1" applyBorder="1" applyAlignment="1" applyProtection="1">
      <alignment horizontal="left" vertical="center" wrapText="1"/>
      <protection locked="0"/>
    </xf>
    <xf numFmtId="0" fontId="45" fillId="0" borderId="70" xfId="0" applyFont="1" applyBorder="1" applyAlignment="1">
      <alignment horizontal="center" vertical="center" shrinkToFit="1"/>
    </xf>
    <xf numFmtId="0" fontId="45" fillId="0" borderId="107" xfId="0" applyFont="1" applyBorder="1" applyAlignment="1">
      <alignment horizontal="center" vertical="center" shrinkToFit="1"/>
    </xf>
    <xf numFmtId="0" fontId="45" fillId="0" borderId="149" xfId="0" applyFont="1" applyBorder="1" applyAlignment="1">
      <alignment horizontal="center" vertical="center" shrinkToFit="1"/>
    </xf>
    <xf numFmtId="0" fontId="45" fillId="0" borderId="38" xfId="0" applyFont="1" applyBorder="1" applyAlignment="1">
      <alignment horizontal="center" vertical="center"/>
    </xf>
    <xf numFmtId="0" fontId="45" fillId="0" borderId="41" xfId="0" applyFont="1" applyBorder="1" applyAlignment="1">
      <alignment horizontal="center" vertical="center"/>
    </xf>
    <xf numFmtId="0" fontId="45" fillId="0" borderId="41" xfId="0" applyFont="1" applyBorder="1" applyAlignment="1">
      <alignment horizontal="left" vertical="center"/>
    </xf>
    <xf numFmtId="0" fontId="45" fillId="0" borderId="42" xfId="0" applyFont="1" applyBorder="1" applyAlignment="1">
      <alignment horizontal="left" vertical="center"/>
    </xf>
    <xf numFmtId="0" fontId="54" fillId="0" borderId="5" xfId="0" applyFont="1" applyBorder="1" applyAlignment="1">
      <alignment vertical="center" shrinkToFit="1"/>
    </xf>
    <xf numFmtId="0" fontId="54" fillId="0" borderId="6" xfId="0" applyFont="1" applyBorder="1" applyAlignment="1">
      <alignment vertical="center" shrinkToFit="1"/>
    </xf>
    <xf numFmtId="0" fontId="54" fillId="0" borderId="7" xfId="0" applyFont="1" applyBorder="1" applyAlignment="1">
      <alignment vertical="center" shrinkToFit="1"/>
    </xf>
    <xf numFmtId="183" fontId="45" fillId="0" borderId="1" xfId="0" applyNumberFormat="1" applyFont="1" applyBorder="1" applyAlignment="1">
      <alignment horizontal="right" vertical="center" shrinkToFit="1"/>
    </xf>
    <xf numFmtId="0" fontId="45" fillId="7" borderId="7" xfId="0" applyFont="1" applyFill="1" applyBorder="1" applyAlignment="1" applyProtection="1">
      <alignment horizontal="left" vertical="center" shrinkToFit="1"/>
      <protection locked="0"/>
    </xf>
    <xf numFmtId="0" fontId="54" fillId="0" borderId="32" xfId="0" applyFont="1" applyBorder="1" applyAlignment="1" applyProtection="1">
      <alignment horizontal="left" vertical="center" wrapText="1"/>
      <protection locked="0"/>
    </xf>
    <xf numFmtId="0" fontId="54" fillId="0" borderId="3" xfId="0" applyFont="1" applyBorder="1" applyAlignment="1" applyProtection="1">
      <alignment horizontal="left" vertical="center" wrapText="1"/>
      <protection locked="0"/>
    </xf>
    <xf numFmtId="0" fontId="54" fillId="0" borderId="27" xfId="0" applyFont="1" applyBorder="1" applyAlignment="1" applyProtection="1">
      <alignment horizontal="left" vertical="center" wrapText="1"/>
      <protection locked="0"/>
    </xf>
    <xf numFmtId="0" fontId="54" fillId="0" borderId="90" xfId="0" applyFont="1" applyBorder="1" applyAlignment="1" applyProtection="1">
      <alignment horizontal="left" vertical="center" wrapText="1"/>
      <protection locked="0"/>
    </xf>
    <xf numFmtId="0" fontId="54" fillId="0" borderId="6" xfId="0" applyFont="1" applyBorder="1" applyAlignment="1" applyProtection="1">
      <alignment horizontal="left" vertical="center" wrapText="1"/>
      <protection locked="0"/>
    </xf>
    <xf numFmtId="0" fontId="54" fillId="0" borderId="26" xfId="0" applyFont="1" applyBorder="1" applyAlignment="1" applyProtection="1">
      <alignment horizontal="left" vertical="center" wrapText="1"/>
      <protection locked="0"/>
    </xf>
    <xf numFmtId="0" fontId="45" fillId="7" borderId="9" xfId="0" applyFont="1" applyFill="1" applyBorder="1" applyAlignment="1">
      <alignment vertical="center" wrapText="1"/>
    </xf>
    <xf numFmtId="0" fontId="45" fillId="7" borderId="10" xfId="0" applyFont="1" applyFill="1" applyBorder="1" applyAlignment="1">
      <alignment vertical="center" wrapText="1"/>
    </xf>
    <xf numFmtId="0" fontId="48" fillId="0" borderId="34" xfId="0" applyFont="1" applyBorder="1" applyAlignment="1" applyProtection="1">
      <alignment horizontal="left" vertical="top" wrapText="1"/>
      <protection locked="0"/>
    </xf>
    <xf numFmtId="0" fontId="45" fillId="7" borderId="8" xfId="0" applyFont="1" applyFill="1" applyBorder="1" applyAlignment="1" applyProtection="1">
      <alignment horizontal="left" vertical="center" shrinkToFit="1"/>
      <protection locked="0"/>
    </xf>
    <xf numFmtId="0" fontId="45" fillId="7" borderId="9" xfId="0" applyFont="1" applyFill="1" applyBorder="1" applyAlignment="1" applyProtection="1">
      <alignment horizontal="left" vertical="center" shrinkToFit="1"/>
      <protection locked="0"/>
    </xf>
    <xf numFmtId="0" fontId="45" fillId="7" borderId="23" xfId="0" applyFont="1" applyFill="1" applyBorder="1" applyAlignment="1" applyProtection="1">
      <alignment horizontal="left" vertical="center" shrinkToFit="1"/>
      <protection locked="0"/>
    </xf>
    <xf numFmtId="38" fontId="45" fillId="7" borderId="1" xfId="1" applyFont="1" applyFill="1" applyBorder="1" applyAlignment="1" applyProtection="1">
      <alignment horizontal="right" vertical="center" shrinkToFit="1"/>
      <protection locked="0"/>
    </xf>
    <xf numFmtId="184" fontId="45" fillId="0" borderId="1" xfId="0" applyNumberFormat="1" applyFont="1" applyBorder="1" applyAlignment="1">
      <alignment horizontal="center" vertical="top" shrinkToFit="1"/>
    </xf>
    <xf numFmtId="184" fontId="45" fillId="0" borderId="5" xfId="0" applyNumberFormat="1" applyFont="1" applyBorder="1" applyAlignment="1">
      <alignment horizontal="center" vertical="top" shrinkToFit="1"/>
    </xf>
    <xf numFmtId="184" fontId="45" fillId="0" borderId="6" xfId="0" applyNumberFormat="1" applyFont="1" applyBorder="1" applyAlignment="1">
      <alignment horizontal="center" vertical="top" shrinkToFit="1"/>
    </xf>
    <xf numFmtId="184" fontId="45" fillId="0" borderId="7" xfId="0" applyNumberFormat="1" applyFont="1" applyBorder="1" applyAlignment="1">
      <alignment horizontal="center" vertical="top" shrinkToFit="1"/>
    </xf>
    <xf numFmtId="0" fontId="48" fillId="0" borderId="34" xfId="0" applyFont="1" applyBorder="1" applyAlignment="1">
      <alignment horizontal="left" vertical="top" shrinkToFit="1"/>
    </xf>
    <xf numFmtId="0" fontId="48" fillId="0" borderId="35" xfId="0" applyFont="1" applyBorder="1" applyAlignment="1">
      <alignment horizontal="left" vertical="top" shrinkToFit="1"/>
    </xf>
    <xf numFmtId="38" fontId="45" fillId="7" borderId="5" xfId="1" applyFont="1" applyFill="1" applyBorder="1" applyAlignment="1" applyProtection="1">
      <alignment horizontal="center" vertical="center" shrinkToFit="1"/>
      <protection locked="0"/>
    </xf>
    <xf numFmtId="38" fontId="45" fillId="7" borderId="6" xfId="1" applyFont="1" applyFill="1" applyBorder="1" applyAlignment="1" applyProtection="1">
      <alignment horizontal="center" vertical="center" shrinkToFit="1"/>
      <protection locked="0"/>
    </xf>
    <xf numFmtId="38" fontId="45" fillId="7" borderId="7" xfId="1" applyFont="1" applyFill="1" applyBorder="1" applyAlignment="1" applyProtection="1">
      <alignment horizontal="center" vertical="center" shrinkToFit="1"/>
      <protection locked="0"/>
    </xf>
    <xf numFmtId="57" fontId="45" fillId="7" borderId="1" xfId="1" applyNumberFormat="1" applyFont="1" applyFill="1" applyBorder="1" applyAlignment="1" applyProtection="1">
      <alignment horizontal="center" vertical="center"/>
      <protection locked="0"/>
    </xf>
    <xf numFmtId="38" fontId="45" fillId="0" borderId="5" xfId="1" applyFont="1" applyBorder="1" applyAlignment="1" applyProtection="1">
      <alignment horizontal="center" vertical="center"/>
    </xf>
    <xf numFmtId="38" fontId="45" fillId="0" borderId="6" xfId="1" applyFont="1" applyBorder="1" applyAlignment="1" applyProtection="1">
      <alignment horizontal="center" vertical="center"/>
    </xf>
    <xf numFmtId="38" fontId="45" fillId="0" borderId="7" xfId="1" applyFont="1" applyBorder="1" applyAlignment="1" applyProtection="1">
      <alignment horizontal="center" vertical="center"/>
    </xf>
    <xf numFmtId="0" fontId="50" fillId="0" borderId="0" xfId="0" applyFont="1" applyAlignment="1">
      <alignment vertical="center"/>
    </xf>
    <xf numFmtId="0" fontId="45" fillId="0" borderId="0" xfId="0" applyFont="1" applyProtection="1">
      <protection locked="0"/>
    </xf>
    <xf numFmtId="38" fontId="52" fillId="0" borderId="1" xfId="1" applyFont="1" applyBorder="1" applyAlignment="1" applyProtection="1">
      <alignment horizontal="center" vertical="center"/>
    </xf>
    <xf numFmtId="38" fontId="52" fillId="7" borderId="5" xfId="1" applyFont="1" applyFill="1" applyBorder="1" applyAlignment="1" applyProtection="1">
      <alignment horizontal="right" vertical="center" shrinkToFit="1"/>
      <protection locked="0"/>
    </xf>
    <xf numFmtId="38" fontId="52" fillId="7" borderId="6" xfId="1" applyFont="1" applyFill="1" applyBorder="1" applyAlignment="1" applyProtection="1">
      <alignment horizontal="right" vertical="center" shrinkToFit="1"/>
      <protection locked="0"/>
    </xf>
    <xf numFmtId="0" fontId="52" fillId="0" borderId="6" xfId="0" applyFont="1" applyBorder="1" applyAlignment="1">
      <alignment horizontal="center" vertical="top" shrinkToFit="1"/>
    </xf>
    <xf numFmtId="0" fontId="52" fillId="0" borderId="7" xfId="0" applyFont="1" applyBorder="1" applyAlignment="1">
      <alignment horizontal="center" vertical="top" shrinkToFit="1"/>
    </xf>
    <xf numFmtId="0" fontId="75" fillId="0" borderId="5" xfId="0" applyFont="1" applyBorder="1" applyAlignment="1">
      <alignment horizontal="center" vertical="center" wrapText="1"/>
    </xf>
    <xf numFmtId="0" fontId="75" fillId="0" borderId="6" xfId="0" applyFont="1" applyBorder="1" applyAlignment="1">
      <alignment horizontal="center" vertical="center"/>
    </xf>
    <xf numFmtId="0" fontId="75" fillId="0" borderId="7" xfId="0" applyFont="1" applyBorder="1" applyAlignment="1">
      <alignment horizontal="center" vertical="center"/>
    </xf>
    <xf numFmtId="38" fontId="52" fillId="0" borderId="1" xfId="1" applyFont="1" applyBorder="1" applyAlignment="1">
      <alignment horizontal="center" vertical="center"/>
    </xf>
    <xf numFmtId="38" fontId="48" fillId="0" borderId="5" xfId="1" applyFont="1" applyBorder="1" applyAlignment="1" applyProtection="1">
      <alignment horizontal="left" vertical="center" shrinkToFit="1"/>
    </xf>
    <xf numFmtId="38" fontId="48" fillId="0" borderId="6" xfId="1" applyFont="1" applyBorder="1" applyAlignment="1" applyProtection="1">
      <alignment horizontal="left" vertical="center" shrinkToFit="1"/>
    </xf>
    <xf numFmtId="38" fontId="48" fillId="0" borderId="7" xfId="1" applyFont="1" applyBorder="1" applyAlignment="1" applyProtection="1">
      <alignment horizontal="left" vertical="center" shrinkToFit="1"/>
    </xf>
    <xf numFmtId="57" fontId="52" fillId="7" borderId="1" xfId="1" applyNumberFormat="1" applyFont="1" applyFill="1" applyBorder="1" applyAlignment="1" applyProtection="1">
      <alignment horizontal="center" vertical="center" shrinkToFit="1"/>
      <protection locked="0"/>
    </xf>
    <xf numFmtId="38" fontId="45" fillId="0" borderId="8" xfId="1" applyFont="1" applyBorder="1" applyAlignment="1" applyProtection="1">
      <alignment horizontal="center" vertical="center" wrapText="1"/>
    </xf>
    <xf numFmtId="38" fontId="45" fillId="0" borderId="9" xfId="1" applyFont="1" applyBorder="1" applyAlignment="1" applyProtection="1">
      <alignment horizontal="center" vertical="center" wrapText="1"/>
    </xf>
    <xf numFmtId="38" fontId="45" fillId="0" borderId="10" xfId="1" applyFont="1" applyBorder="1" applyAlignment="1" applyProtection="1">
      <alignment horizontal="center" vertical="center" wrapText="1"/>
    </xf>
    <xf numFmtId="38" fontId="45" fillId="0" borderId="13" xfId="1" applyFont="1" applyBorder="1" applyAlignment="1" applyProtection="1">
      <alignment horizontal="center" vertical="center" wrapText="1"/>
    </xf>
    <xf numFmtId="38" fontId="45" fillId="0" borderId="0" xfId="1" applyFont="1" applyBorder="1" applyAlignment="1" applyProtection="1">
      <alignment horizontal="center" vertical="center" wrapText="1"/>
    </xf>
    <xf numFmtId="38" fontId="45" fillId="0" borderId="83" xfId="1" applyFont="1" applyBorder="1" applyAlignment="1" applyProtection="1">
      <alignment horizontal="center" vertical="center" wrapText="1"/>
    </xf>
    <xf numFmtId="38" fontId="45" fillId="0" borderId="2" xfId="1" applyFont="1" applyBorder="1" applyAlignment="1" applyProtection="1">
      <alignment horizontal="center" vertical="center" wrapText="1"/>
    </xf>
    <xf numFmtId="38" fontId="45" fillId="0" borderId="3" xfId="1" applyFont="1" applyBorder="1" applyAlignment="1" applyProtection="1">
      <alignment horizontal="center" vertical="center" wrapText="1"/>
    </xf>
    <xf numFmtId="38" fontId="45" fillId="0" borderId="4" xfId="1" applyFont="1" applyBorder="1" applyAlignment="1" applyProtection="1">
      <alignment horizontal="center" vertical="center" wrapText="1"/>
    </xf>
    <xf numFmtId="38" fontId="48" fillId="7" borderId="8" xfId="1" applyFont="1" applyFill="1" applyBorder="1" applyAlignment="1" applyProtection="1">
      <alignment horizontal="left" vertical="top" wrapText="1"/>
      <protection locked="0"/>
    </xf>
    <xf numFmtId="38" fontId="48" fillId="7" borderId="9" xfId="1" applyFont="1" applyFill="1" applyBorder="1" applyAlignment="1" applyProtection="1">
      <alignment horizontal="left" vertical="top" wrapText="1"/>
      <protection locked="0"/>
    </xf>
    <xf numFmtId="38" fontId="48" fillId="7" borderId="10" xfId="1" applyFont="1" applyFill="1" applyBorder="1" applyAlignment="1" applyProtection="1">
      <alignment horizontal="left" vertical="top" wrapText="1"/>
      <protection locked="0"/>
    </xf>
    <xf numFmtId="38" fontId="48" fillId="7" borderId="13" xfId="1" applyFont="1" applyFill="1" applyBorder="1" applyAlignment="1" applyProtection="1">
      <alignment horizontal="left" vertical="top" wrapText="1"/>
      <protection locked="0"/>
    </xf>
    <xf numFmtId="38" fontId="48" fillId="7" borderId="0" xfId="1" applyFont="1" applyFill="1" applyBorder="1" applyAlignment="1" applyProtection="1">
      <alignment horizontal="left" vertical="top" wrapText="1"/>
      <protection locked="0"/>
    </xf>
    <xf numFmtId="38" fontId="48" fillId="7" borderId="83" xfId="1" applyFont="1" applyFill="1" applyBorder="1" applyAlignment="1" applyProtection="1">
      <alignment horizontal="left" vertical="top" wrapText="1"/>
      <protection locked="0"/>
    </xf>
    <xf numFmtId="38" fontId="48" fillId="7" borderId="2" xfId="1" applyFont="1" applyFill="1" applyBorder="1" applyAlignment="1" applyProtection="1">
      <alignment horizontal="left" vertical="top" wrapText="1"/>
      <protection locked="0"/>
    </xf>
    <xf numFmtId="38" fontId="48" fillId="7" borderId="3" xfId="1" applyFont="1" applyFill="1" applyBorder="1" applyAlignment="1" applyProtection="1">
      <alignment horizontal="left" vertical="top" wrapText="1"/>
      <protection locked="0"/>
    </xf>
    <xf numFmtId="38" fontId="48" fillId="7" borderId="4" xfId="1" applyFont="1" applyFill="1" applyBorder="1" applyAlignment="1" applyProtection="1">
      <alignment horizontal="left" vertical="top" wrapText="1"/>
      <protection locked="0"/>
    </xf>
    <xf numFmtId="0" fontId="45" fillId="0" borderId="1" xfId="0" applyFont="1" applyBorder="1" applyAlignment="1">
      <alignment horizontal="center" vertical="top" shrinkToFit="1"/>
    </xf>
    <xf numFmtId="0" fontId="45" fillId="0" borderId="61" xfId="0" applyFont="1" applyBorder="1" applyAlignment="1">
      <alignment horizontal="left" vertical="top"/>
    </xf>
    <xf numFmtId="0" fontId="45" fillId="0" borderId="62" xfId="0" applyFont="1" applyBorder="1" applyAlignment="1">
      <alignment horizontal="left" vertical="top"/>
    </xf>
    <xf numFmtId="0" fontId="45" fillId="0" borderId="63" xfId="0" applyFont="1" applyBorder="1" applyAlignment="1">
      <alignment horizontal="left" vertical="top"/>
    </xf>
    <xf numFmtId="0" fontId="45" fillId="7" borderId="8" xfId="0" applyFont="1" applyFill="1" applyBorder="1" applyAlignment="1" applyProtection="1">
      <alignment horizontal="left" vertical="top"/>
      <protection locked="0"/>
    </xf>
    <xf numFmtId="0" fontId="45" fillId="7" borderId="9" xfId="0" applyFont="1" applyFill="1" applyBorder="1" applyAlignment="1" applyProtection="1">
      <alignment horizontal="left" vertical="top"/>
      <protection locked="0"/>
    </xf>
    <xf numFmtId="0" fontId="45" fillId="7" borderId="10" xfId="0" applyFont="1" applyFill="1" applyBorder="1" applyAlignment="1" applyProtection="1">
      <alignment horizontal="left" vertical="top"/>
      <protection locked="0"/>
    </xf>
    <xf numFmtId="0" fontId="45" fillId="7" borderId="2" xfId="0" applyFont="1" applyFill="1" applyBorder="1" applyAlignment="1" applyProtection="1">
      <alignment horizontal="left" vertical="top"/>
      <protection locked="0"/>
    </xf>
    <xf numFmtId="0" fontId="45" fillId="7" borderId="3" xfId="0" applyFont="1" applyFill="1" applyBorder="1" applyAlignment="1" applyProtection="1">
      <alignment horizontal="left" vertical="top"/>
      <protection locked="0"/>
    </xf>
    <xf numFmtId="0" fontId="45" fillId="7" borderId="4" xfId="0" applyFont="1" applyFill="1" applyBorder="1" applyAlignment="1" applyProtection="1">
      <alignment horizontal="left" vertical="top"/>
      <protection locked="0"/>
    </xf>
    <xf numFmtId="0" fontId="52" fillId="7" borderId="8" xfId="0" applyFont="1" applyFill="1" applyBorder="1" applyAlignment="1">
      <alignment horizontal="left" vertical="top"/>
    </xf>
    <xf numFmtId="0" fontId="52" fillId="7" borderId="9" xfId="0" applyFont="1" applyFill="1" applyBorder="1" applyAlignment="1">
      <alignment horizontal="left" vertical="top"/>
    </xf>
    <xf numFmtId="0" fontId="52" fillId="7" borderId="10" xfId="0" applyFont="1" applyFill="1" applyBorder="1" applyAlignment="1">
      <alignment horizontal="left" vertical="top"/>
    </xf>
    <xf numFmtId="0" fontId="52" fillId="7" borderId="13" xfId="0" applyFont="1" applyFill="1" applyBorder="1" applyAlignment="1">
      <alignment horizontal="left" vertical="top"/>
    </xf>
    <xf numFmtId="0" fontId="52" fillId="7" borderId="0" xfId="0" applyFont="1" applyFill="1" applyAlignment="1">
      <alignment horizontal="left" vertical="top"/>
    </xf>
    <xf numFmtId="0" fontId="52" fillId="7" borderId="83" xfId="0" applyFont="1" applyFill="1" applyBorder="1" applyAlignment="1">
      <alignment horizontal="left" vertical="top"/>
    </xf>
    <xf numFmtId="0" fontId="52" fillId="7" borderId="2" xfId="0" applyFont="1" applyFill="1" applyBorder="1" applyAlignment="1">
      <alignment horizontal="left" vertical="top"/>
    </xf>
    <xf numFmtId="0" fontId="52" fillId="7" borderId="3" xfId="0" applyFont="1" applyFill="1" applyBorder="1" applyAlignment="1">
      <alignment horizontal="left" vertical="top"/>
    </xf>
    <xf numFmtId="0" fontId="52" fillId="7" borderId="4" xfId="0" applyFont="1" applyFill="1" applyBorder="1" applyAlignment="1">
      <alignment horizontal="left" vertical="top"/>
    </xf>
    <xf numFmtId="0" fontId="45" fillId="0" borderId="3" xfId="0" applyFont="1" applyBorder="1" applyAlignment="1" applyProtection="1">
      <alignment horizontal="left" vertical="top" wrapText="1"/>
      <protection locked="0"/>
    </xf>
    <xf numFmtId="0" fontId="45" fillId="0" borderId="112" xfId="0" applyFont="1" applyBorder="1" applyAlignment="1" applyProtection="1">
      <alignment horizontal="left" vertical="top" wrapText="1"/>
      <protection locked="0"/>
    </xf>
    <xf numFmtId="0" fontId="52" fillId="7" borderId="7" xfId="0" applyFont="1" applyFill="1" applyBorder="1" applyAlignment="1">
      <alignment horizontal="center" vertical="center"/>
    </xf>
    <xf numFmtId="0" fontId="45" fillId="7" borderId="5" xfId="0" applyFont="1" applyFill="1" applyBorder="1" applyAlignment="1" applyProtection="1">
      <alignment horizontal="left" vertical="center"/>
      <protection locked="0"/>
    </xf>
    <xf numFmtId="0" fontId="45" fillId="7" borderId="6" xfId="0" applyFont="1" applyFill="1" applyBorder="1" applyAlignment="1" applyProtection="1">
      <alignment horizontal="left" vertical="center"/>
      <protection locked="0"/>
    </xf>
    <xf numFmtId="0" fontId="45" fillId="7" borderId="7" xfId="0" applyFont="1" applyFill="1" applyBorder="1" applyAlignment="1" applyProtection="1">
      <alignment horizontal="left" vertical="center"/>
      <protection locked="0"/>
    </xf>
    <xf numFmtId="0" fontId="45" fillId="0" borderId="9" xfId="0" applyFont="1" applyBorder="1" applyAlignment="1">
      <alignment horizontal="left" vertical="center"/>
    </xf>
    <xf numFmtId="0" fontId="48" fillId="0" borderId="13" xfId="0" applyFont="1" applyBorder="1" applyAlignment="1">
      <alignment horizontal="left" vertical="center" wrapText="1"/>
    </xf>
    <xf numFmtId="0" fontId="48" fillId="0" borderId="0" xfId="0" applyFont="1" applyAlignment="1">
      <alignment horizontal="left" vertical="center" wrapText="1"/>
    </xf>
    <xf numFmtId="0" fontId="48" fillId="0" borderId="25" xfId="0" applyFont="1" applyBorder="1" applyAlignment="1">
      <alignment horizontal="left" vertical="center" wrapText="1"/>
    </xf>
    <xf numFmtId="0" fontId="48" fillId="0" borderId="3" xfId="0" applyFont="1" applyBorder="1" applyAlignment="1">
      <alignment horizontal="left" vertical="top"/>
    </xf>
    <xf numFmtId="0" fontId="48" fillId="0" borderId="1" xfId="0" applyFont="1" applyBorder="1" applyAlignment="1">
      <alignment horizontal="left" vertical="center" wrapText="1"/>
    </xf>
    <xf numFmtId="0" fontId="48" fillId="0" borderId="1" xfId="0" applyFont="1" applyBorder="1" applyAlignment="1">
      <alignment horizontal="left" vertical="center"/>
    </xf>
    <xf numFmtId="178" fontId="48" fillId="0" borderId="5" xfId="0" applyNumberFormat="1" applyFont="1" applyBorder="1" applyAlignment="1">
      <alignment horizontal="right" vertical="center"/>
    </xf>
    <xf numFmtId="178" fontId="48" fillId="0" borderId="6" xfId="0" applyNumberFormat="1" applyFont="1" applyBorder="1" applyAlignment="1">
      <alignment horizontal="right" vertical="center"/>
    </xf>
    <xf numFmtId="178" fontId="48" fillId="0" borderId="7" xfId="0" applyNumberFormat="1" applyFont="1" applyBorder="1" applyAlignment="1">
      <alignment horizontal="right" vertical="center"/>
    </xf>
    <xf numFmtId="0" fontId="48" fillId="0" borderId="1" xfId="0" applyFont="1" applyBorder="1" applyAlignment="1">
      <alignment horizontal="center" vertical="center" shrinkToFit="1"/>
    </xf>
    <xf numFmtId="0" fontId="48" fillId="0" borderId="1" xfId="0" applyFont="1" applyBorder="1" applyAlignment="1">
      <alignment horizontal="left" vertical="center" shrinkToFit="1"/>
    </xf>
    <xf numFmtId="178" fontId="48" fillId="7" borderId="1" xfId="0" applyNumberFormat="1" applyFont="1" applyFill="1" applyBorder="1" applyAlignment="1" applyProtection="1">
      <alignment horizontal="center" vertical="center"/>
      <protection locked="0"/>
    </xf>
    <xf numFmtId="0" fontId="48" fillId="0" borderId="5" xfId="0" applyFont="1" applyBorder="1" applyAlignment="1">
      <alignment horizontal="left" vertical="center" shrinkToFit="1"/>
    </xf>
    <xf numFmtId="0" fontId="48" fillId="0" borderId="6" xfId="0" applyFont="1" applyBorder="1" applyAlignment="1">
      <alignment horizontal="left" vertical="center" shrinkToFit="1"/>
    </xf>
    <xf numFmtId="0" fontId="48" fillId="0" borderId="7" xfId="0" applyFont="1" applyBorder="1" applyAlignment="1">
      <alignment horizontal="left" vertical="center" shrinkToFit="1"/>
    </xf>
    <xf numFmtId="186" fontId="48" fillId="7" borderId="5" xfId="0" applyNumberFormat="1" applyFont="1" applyFill="1" applyBorder="1" applyAlignment="1" applyProtection="1">
      <alignment horizontal="right" vertical="center"/>
      <protection locked="0"/>
    </xf>
    <xf numFmtId="186" fontId="48" fillId="7" borderId="6" xfId="0" applyNumberFormat="1" applyFont="1" applyFill="1" applyBorder="1" applyAlignment="1" applyProtection="1">
      <alignment horizontal="right" vertical="center"/>
      <protection locked="0"/>
    </xf>
    <xf numFmtId="186" fontId="48" fillId="7" borderId="7" xfId="0" applyNumberFormat="1" applyFont="1" applyFill="1" applyBorder="1" applyAlignment="1" applyProtection="1">
      <alignment horizontal="right" vertical="center"/>
      <protection locked="0"/>
    </xf>
    <xf numFmtId="0" fontId="48" fillId="0" borderId="1" xfId="0" applyFont="1" applyBorder="1" applyAlignment="1">
      <alignment horizontal="left" vertical="center" wrapText="1" shrinkToFit="1"/>
    </xf>
    <xf numFmtId="0" fontId="45" fillId="7" borderId="1" xfId="0" applyFont="1" applyFill="1" applyBorder="1" applyAlignment="1" applyProtection="1">
      <alignment horizontal="left" vertical="center"/>
      <protection locked="0"/>
    </xf>
    <xf numFmtId="0" fontId="45" fillId="7" borderId="5" xfId="0" applyFont="1" applyFill="1" applyBorder="1" applyAlignment="1" applyProtection="1">
      <alignment vertical="center"/>
      <protection locked="0"/>
    </xf>
    <xf numFmtId="0" fontId="45" fillId="7" borderId="6" xfId="0" applyFont="1" applyFill="1" applyBorder="1" applyAlignment="1" applyProtection="1">
      <alignment vertical="center"/>
      <protection locked="0"/>
    </xf>
    <xf numFmtId="0" fontId="45" fillId="7" borderId="7" xfId="0" applyFont="1" applyFill="1" applyBorder="1" applyAlignment="1" applyProtection="1">
      <alignment vertical="center"/>
      <protection locked="0"/>
    </xf>
    <xf numFmtId="0" fontId="45" fillId="7" borderId="8" xfId="0" applyFont="1" applyFill="1" applyBorder="1" applyAlignment="1">
      <alignment vertical="center"/>
    </xf>
    <xf numFmtId="0" fontId="45" fillId="7" borderId="9" xfId="0" applyFont="1" applyFill="1" applyBorder="1" applyAlignment="1">
      <alignment vertical="center"/>
    </xf>
    <xf numFmtId="0" fontId="45" fillId="7" borderId="10" xfId="0" applyFont="1" applyFill="1" applyBorder="1" applyAlignment="1">
      <alignment vertical="center"/>
    </xf>
    <xf numFmtId="0" fontId="45" fillId="7" borderId="2" xfId="0" applyFont="1" applyFill="1" applyBorder="1" applyAlignment="1">
      <alignment vertical="center"/>
    </xf>
    <xf numFmtId="0" fontId="45" fillId="7" borderId="3" xfId="0" applyFont="1" applyFill="1" applyBorder="1" applyAlignment="1">
      <alignment vertical="center"/>
    </xf>
    <xf numFmtId="0" fontId="45" fillId="7" borderId="4" xfId="0" applyFont="1" applyFill="1" applyBorder="1" applyAlignment="1">
      <alignment vertical="center"/>
    </xf>
    <xf numFmtId="178" fontId="48" fillId="7" borderId="5" xfId="0" applyNumberFormat="1" applyFont="1" applyFill="1" applyBorder="1" applyAlignment="1" applyProtection="1">
      <alignment horizontal="right" vertical="center"/>
      <protection locked="0"/>
    </xf>
    <xf numFmtId="178" fontId="48" fillId="7" borderId="6" xfId="0" applyNumberFormat="1" applyFont="1" applyFill="1" applyBorder="1" applyAlignment="1" applyProtection="1">
      <alignment horizontal="right" vertical="center"/>
      <protection locked="0"/>
    </xf>
    <xf numFmtId="178" fontId="48" fillId="7" borderId="7" xfId="0" applyNumberFormat="1" applyFont="1" applyFill="1" applyBorder="1" applyAlignment="1" applyProtection="1">
      <alignment horizontal="right" vertical="center"/>
      <protection locked="0"/>
    </xf>
    <xf numFmtId="0" fontId="48" fillId="0" borderId="5" xfId="0" applyFont="1" applyBorder="1" applyAlignment="1">
      <alignment horizontal="center" vertical="center" shrinkToFit="1"/>
    </xf>
    <xf numFmtId="178" fontId="56" fillId="0" borderId="5" xfId="0" applyNumberFormat="1" applyFont="1" applyBorder="1" applyAlignment="1">
      <alignment horizontal="center" vertical="center"/>
    </xf>
    <xf numFmtId="178" fontId="56" fillId="0" borderId="6" xfId="0" applyNumberFormat="1" applyFont="1" applyBorder="1" applyAlignment="1">
      <alignment horizontal="center" vertical="center"/>
    </xf>
    <xf numFmtId="178" fontId="56" fillId="0" borderId="7" xfId="0" applyNumberFormat="1" applyFont="1" applyBorder="1" applyAlignment="1">
      <alignment horizontal="center" vertical="center"/>
    </xf>
    <xf numFmtId="178" fontId="54" fillId="0" borderId="1" xfId="0" applyNumberFormat="1" applyFont="1" applyBorder="1" applyAlignment="1">
      <alignment horizontal="center" vertical="center"/>
    </xf>
    <xf numFmtId="178" fontId="48" fillId="0" borderId="1" xfId="0" applyNumberFormat="1" applyFont="1" applyBorder="1" applyAlignment="1">
      <alignment horizontal="right" vertical="center"/>
    </xf>
    <xf numFmtId="0" fontId="54" fillId="0" borderId="1" xfId="0" applyFont="1" applyBorder="1" applyAlignment="1">
      <alignment horizontal="center" vertical="center"/>
    </xf>
    <xf numFmtId="4" fontId="45" fillId="7" borderId="1" xfId="1" applyNumberFormat="1" applyFont="1" applyFill="1" applyBorder="1" applyAlignment="1" applyProtection="1">
      <alignment horizontal="right" vertical="center"/>
      <protection locked="0"/>
    </xf>
    <xf numFmtId="4" fontId="45" fillId="7" borderId="5" xfId="1" applyNumberFormat="1" applyFont="1" applyFill="1" applyBorder="1" applyAlignment="1" applyProtection="1">
      <alignment horizontal="right" vertical="center"/>
      <protection locked="0"/>
    </xf>
    <xf numFmtId="0" fontId="48" fillId="0" borderId="1" xfId="0" applyFont="1" applyBorder="1" applyAlignment="1">
      <alignment horizontal="right" vertical="center"/>
    </xf>
    <xf numFmtId="0" fontId="45" fillId="0" borderId="3" xfId="0" applyFont="1" applyBorder="1" applyAlignment="1">
      <alignment horizontal="left" vertical="center"/>
    </xf>
    <xf numFmtId="0" fontId="48" fillId="0" borderId="3" xfId="0" applyFont="1" applyBorder="1" applyAlignment="1">
      <alignment horizontal="right"/>
    </xf>
    <xf numFmtId="0" fontId="48" fillId="0" borderId="0" xfId="0" applyFont="1" applyAlignment="1">
      <alignment horizontal="right"/>
    </xf>
    <xf numFmtId="4" fontId="54" fillId="0" borderId="1" xfId="1" applyNumberFormat="1" applyFont="1" applyFill="1" applyBorder="1" applyAlignment="1" applyProtection="1">
      <alignment horizontal="center" vertical="center"/>
      <protection locked="0"/>
    </xf>
    <xf numFmtId="4" fontId="45" fillId="0" borderId="7" xfId="1" applyNumberFormat="1" applyFont="1" applyFill="1" applyBorder="1" applyAlignment="1" applyProtection="1">
      <alignment horizontal="center" vertical="center"/>
      <protection locked="0"/>
    </xf>
    <xf numFmtId="3" fontId="45" fillId="0" borderId="7" xfId="1" applyNumberFormat="1" applyFont="1" applyFill="1" applyBorder="1" applyAlignment="1" applyProtection="1">
      <alignment horizontal="center" vertical="center"/>
      <protection locked="0"/>
    </xf>
    <xf numFmtId="3" fontId="45" fillId="7" borderId="1" xfId="1" applyNumberFormat="1" applyFont="1" applyFill="1" applyBorder="1" applyAlignment="1" applyProtection="1">
      <alignment horizontal="right" vertical="center"/>
      <protection locked="0"/>
    </xf>
    <xf numFmtId="3" fontId="45" fillId="7" borderId="5" xfId="1" applyNumberFormat="1" applyFont="1" applyFill="1" applyBorder="1" applyAlignment="1" applyProtection="1">
      <alignment horizontal="right" vertical="center"/>
      <protection locked="0"/>
    </xf>
    <xf numFmtId="0" fontId="45" fillId="0" borderId="5" xfId="0" applyFont="1" applyBorder="1" applyAlignment="1" applyProtection="1">
      <alignment vertical="center" wrapText="1"/>
      <protection locked="0"/>
    </xf>
    <xf numFmtId="0" fontId="45" fillId="0" borderId="6" xfId="0" applyFont="1" applyBorder="1" applyAlignment="1" applyProtection="1">
      <alignment vertical="center" wrapText="1"/>
      <protection locked="0"/>
    </xf>
    <xf numFmtId="0" fontId="45" fillId="0" borderId="26" xfId="0" applyFont="1" applyBorder="1" applyAlignment="1" applyProtection="1">
      <alignment vertical="center" wrapText="1"/>
      <protection locked="0"/>
    </xf>
    <xf numFmtId="0" fontId="45" fillId="0" borderId="5" xfId="0" applyFont="1" applyBorder="1" applyAlignment="1">
      <alignment vertical="center" shrinkToFit="1"/>
    </xf>
    <xf numFmtId="0" fontId="45" fillId="0" borderId="6" xfId="0" applyFont="1" applyBorder="1" applyAlignment="1">
      <alignment vertical="center" shrinkToFit="1"/>
    </xf>
    <xf numFmtId="0" fontId="45" fillId="0" borderId="26" xfId="0" applyFont="1" applyBorder="1" applyAlignment="1">
      <alignment vertical="center" shrinkToFit="1"/>
    </xf>
    <xf numFmtId="38" fontId="45" fillId="0" borderId="1" xfId="1" applyFont="1" applyBorder="1" applyAlignment="1" applyProtection="1">
      <alignment horizontal="center" vertical="center" wrapText="1"/>
    </xf>
    <xf numFmtId="38" fontId="45" fillId="0" borderId="24" xfId="1" applyFont="1" applyBorder="1" applyAlignment="1" applyProtection="1">
      <alignment horizontal="center" vertical="center" shrinkToFit="1"/>
    </xf>
    <xf numFmtId="38" fontId="45" fillId="0" borderId="1" xfId="1" applyFont="1" applyBorder="1" applyAlignment="1" applyProtection="1">
      <alignment horizontal="center" vertical="center" shrinkToFit="1"/>
    </xf>
    <xf numFmtId="3" fontId="54" fillId="7" borderId="2" xfId="0" applyNumberFormat="1" applyFont="1" applyFill="1" applyBorder="1" applyAlignment="1" applyProtection="1">
      <alignment horizontal="right" vertical="center" shrinkToFit="1"/>
      <protection locked="0"/>
    </xf>
    <xf numFmtId="3" fontId="54" fillId="7" borderId="3" xfId="0" applyNumberFormat="1" applyFont="1" applyFill="1" applyBorder="1" applyAlignment="1" applyProtection="1">
      <alignment horizontal="right" vertical="center" shrinkToFit="1"/>
      <protection locked="0"/>
    </xf>
    <xf numFmtId="188" fontId="45" fillId="0" borderId="3" xfId="0" applyNumberFormat="1" applyFont="1" applyBorder="1" applyAlignment="1">
      <alignment horizontal="center" vertical="center" shrinkToFit="1"/>
    </xf>
    <xf numFmtId="188" fontId="45" fillId="0" borderId="4" xfId="0" applyNumberFormat="1" applyFont="1" applyBorder="1" applyAlignment="1">
      <alignment horizontal="center" vertical="center" shrinkToFit="1"/>
    </xf>
    <xf numFmtId="0" fontId="45" fillId="7" borderId="12" xfId="0" applyFont="1" applyFill="1" applyBorder="1" applyAlignment="1" applyProtection="1">
      <alignment horizontal="center" vertical="center" wrapText="1"/>
      <protection locked="0"/>
    </xf>
    <xf numFmtId="3" fontId="45" fillId="0" borderId="6" xfId="0" applyNumberFormat="1" applyFont="1" applyBorder="1" applyAlignment="1">
      <alignment horizontal="center" vertical="center"/>
    </xf>
    <xf numFmtId="3" fontId="45" fillId="0" borderId="7" xfId="0" applyNumberFormat="1" applyFont="1" applyBorder="1" applyAlignment="1">
      <alignment horizontal="center" vertical="center"/>
    </xf>
    <xf numFmtId="0" fontId="54" fillId="0" borderId="10" xfId="0" applyFont="1" applyBorder="1" applyAlignment="1">
      <alignment horizontal="center" vertical="center"/>
    </xf>
    <xf numFmtId="190" fontId="52" fillId="7" borderId="5" xfId="0" applyNumberFormat="1" applyFont="1" applyFill="1" applyBorder="1" applyAlignment="1">
      <alignment horizontal="center" vertical="center"/>
    </xf>
    <xf numFmtId="190" fontId="52" fillId="7" borderId="6" xfId="0" applyNumberFormat="1" applyFont="1" applyFill="1" applyBorder="1" applyAlignment="1">
      <alignment horizontal="center" vertical="center"/>
    </xf>
    <xf numFmtId="0" fontId="45" fillId="0" borderId="0" xfId="0" applyFont="1" applyAlignment="1">
      <alignment vertical="top" wrapText="1"/>
    </xf>
    <xf numFmtId="49" fontId="54" fillId="0" borderId="13" xfId="0" quotePrefix="1" applyNumberFormat="1" applyFont="1" applyBorder="1" applyAlignment="1">
      <alignment vertical="center" shrinkToFit="1"/>
    </xf>
    <xf numFmtId="49" fontId="54" fillId="0" borderId="0" xfId="0" applyNumberFormat="1" applyFont="1" applyAlignment="1">
      <alignment vertical="center" shrinkToFit="1"/>
    </xf>
    <xf numFmtId="49" fontId="54" fillId="0" borderId="83" xfId="0" applyNumberFormat="1" applyFont="1" applyBorder="1" applyAlignment="1">
      <alignment vertical="center" shrinkToFit="1"/>
    </xf>
    <xf numFmtId="0" fontId="45" fillId="0" borderId="7" xfId="0" applyFont="1" applyBorder="1" applyAlignment="1">
      <alignment vertical="center" shrinkToFit="1"/>
    </xf>
    <xf numFmtId="0" fontId="54" fillId="0" borderId="61" xfId="0" applyFont="1" applyBorder="1" applyAlignment="1">
      <alignment vertical="center" shrinkToFit="1"/>
    </xf>
    <xf numFmtId="0" fontId="54" fillId="0" borderId="62" xfId="0" applyFont="1" applyBorder="1" applyAlignment="1">
      <alignment vertical="center" shrinkToFit="1"/>
    </xf>
    <xf numFmtId="0" fontId="54" fillId="0" borderId="93" xfId="0" applyFont="1" applyBorder="1" applyAlignment="1">
      <alignment vertical="center" shrinkToFit="1"/>
    </xf>
    <xf numFmtId="0" fontId="52" fillId="0" borderId="159" xfId="0" applyFont="1" applyBorder="1" applyAlignment="1">
      <alignment horizontal="center" vertical="center"/>
    </xf>
    <xf numFmtId="0" fontId="52" fillId="0" borderId="160" xfId="0" applyFont="1" applyBorder="1" applyAlignment="1">
      <alignment horizontal="center" vertical="center"/>
    </xf>
    <xf numFmtId="0" fontId="52" fillId="0" borderId="161" xfId="0" applyFont="1" applyBorder="1" applyAlignment="1">
      <alignment horizontal="center" vertical="center"/>
    </xf>
    <xf numFmtId="0" fontId="45" fillId="0" borderId="159" xfId="0" applyFont="1" applyBorder="1" applyAlignment="1">
      <alignment horizontal="center" vertical="center"/>
    </xf>
    <xf numFmtId="0" fontId="45" fillId="0" borderId="160" xfId="0" applyFont="1" applyBorder="1" applyAlignment="1">
      <alignment horizontal="center" vertical="center"/>
    </xf>
    <xf numFmtId="0" fontId="45" fillId="0" borderId="161" xfId="0" applyFont="1" applyBorder="1" applyAlignment="1">
      <alignment horizontal="center" vertical="center"/>
    </xf>
    <xf numFmtId="0" fontId="52" fillId="0" borderId="162" xfId="0" applyFont="1" applyBorder="1" applyAlignment="1">
      <alignment horizontal="center" vertical="center"/>
    </xf>
    <xf numFmtId="0" fontId="52" fillId="0" borderId="157" xfId="0" applyFont="1" applyBorder="1" applyAlignment="1">
      <alignment horizontal="center" vertical="center"/>
    </xf>
    <xf numFmtId="0" fontId="52" fillId="0" borderId="158" xfId="0" applyFont="1" applyBorder="1" applyAlignment="1">
      <alignment horizontal="center" vertical="center"/>
    </xf>
    <xf numFmtId="0" fontId="45" fillId="0" borderId="131" xfId="0" applyFont="1" applyBorder="1" applyAlignment="1">
      <alignment horizontal="center" vertical="center" shrinkToFit="1"/>
    </xf>
    <xf numFmtId="0" fontId="45" fillId="0" borderId="132" xfId="0" applyFont="1" applyBorder="1" applyAlignment="1">
      <alignment horizontal="center" vertical="center" shrinkToFit="1"/>
    </xf>
    <xf numFmtId="0" fontId="50" fillId="7" borderId="8" xfId="0" applyFont="1" applyFill="1" applyBorder="1" applyAlignment="1">
      <alignment vertical="top" wrapText="1"/>
    </xf>
    <xf numFmtId="0" fontId="50" fillId="7" borderId="9" xfId="0" applyFont="1" applyFill="1" applyBorder="1" applyAlignment="1">
      <alignment vertical="top" wrapText="1"/>
    </xf>
    <xf numFmtId="0" fontId="50" fillId="7" borderId="10" xfId="0" applyFont="1" applyFill="1" applyBorder="1" applyAlignment="1">
      <alignment vertical="top" wrapText="1"/>
    </xf>
    <xf numFmtId="0" fontId="50" fillId="7" borderId="2" xfId="0" applyFont="1" applyFill="1" applyBorder="1" applyAlignment="1">
      <alignment vertical="top" wrapText="1"/>
    </xf>
    <xf numFmtId="0" fontId="50" fillId="7" borderId="3" xfId="0" applyFont="1" applyFill="1" applyBorder="1" applyAlignment="1">
      <alignment vertical="top" wrapText="1"/>
    </xf>
    <xf numFmtId="0" fontId="50" fillId="7" borderId="4" xfId="0" applyFont="1" applyFill="1" applyBorder="1" applyAlignment="1">
      <alignment vertical="top" wrapText="1"/>
    </xf>
    <xf numFmtId="0" fontId="45" fillId="0" borderId="125" xfId="0" applyFont="1" applyBorder="1" applyAlignment="1">
      <alignment horizontal="center" vertical="center"/>
    </xf>
    <xf numFmtId="0" fontId="45" fillId="0" borderId="24" xfId="0" applyFont="1" applyBorder="1" applyAlignment="1">
      <alignment horizontal="center" vertical="center"/>
    </xf>
    <xf numFmtId="0" fontId="45" fillId="0" borderId="127" xfId="0" applyFont="1" applyBorder="1" applyAlignment="1">
      <alignment horizontal="center" vertical="center"/>
    </xf>
    <xf numFmtId="0" fontId="45" fillId="0" borderId="128" xfId="0" applyFont="1" applyBorder="1" applyAlignment="1">
      <alignment horizontal="center" vertical="center"/>
    </xf>
    <xf numFmtId="0" fontId="45" fillId="0" borderId="129" xfId="0" applyFont="1" applyBorder="1" applyAlignment="1">
      <alignment horizontal="center" vertical="center"/>
    </xf>
    <xf numFmtId="176" fontId="45" fillId="0" borderId="126" xfId="0" applyNumberFormat="1" applyFont="1" applyBorder="1" applyAlignment="1">
      <alignment horizontal="right" vertical="center" shrinkToFit="1"/>
    </xf>
    <xf numFmtId="176" fontId="45" fillId="0" borderId="101" xfId="0" applyNumberFormat="1" applyFont="1" applyBorder="1" applyAlignment="1">
      <alignment horizontal="right" vertical="center" shrinkToFit="1"/>
    </xf>
    <xf numFmtId="176" fontId="45" fillId="0" borderId="130" xfId="0" applyNumberFormat="1" applyFont="1" applyBorder="1" applyAlignment="1">
      <alignment horizontal="right" vertical="center" shrinkToFit="1"/>
    </xf>
    <xf numFmtId="176" fontId="45" fillId="0" borderId="131" xfId="0" applyNumberFormat="1" applyFont="1" applyBorder="1" applyAlignment="1">
      <alignment horizontal="right" vertical="center" shrinkToFit="1"/>
    </xf>
    <xf numFmtId="0" fontId="54" fillId="0" borderId="130" xfId="0" applyFont="1" applyBorder="1" applyAlignment="1">
      <alignment vertical="center" shrinkToFit="1"/>
    </xf>
    <xf numFmtId="0" fontId="54" fillId="0" borderId="131" xfId="0" applyFont="1" applyBorder="1" applyAlignment="1">
      <alignment vertical="center" shrinkToFit="1"/>
    </xf>
    <xf numFmtId="0" fontId="54" fillId="0" borderId="132" xfId="0" applyFont="1" applyBorder="1" applyAlignment="1">
      <alignment vertical="center" shrinkToFit="1"/>
    </xf>
    <xf numFmtId="176" fontId="45" fillId="0" borderId="178" xfId="0" applyNumberFormat="1" applyFont="1" applyBorder="1" applyAlignment="1">
      <alignment horizontal="center" vertical="center" shrinkToFit="1"/>
    </xf>
    <xf numFmtId="176" fontId="45" fillId="0" borderId="179" xfId="0" applyNumberFormat="1" applyFont="1" applyBorder="1" applyAlignment="1">
      <alignment horizontal="center" vertical="center" shrinkToFit="1"/>
    </xf>
    <xf numFmtId="176" fontId="45" fillId="0" borderId="180" xfId="0" applyNumberFormat="1" applyFont="1" applyBorder="1" applyAlignment="1">
      <alignment horizontal="center" vertical="center" shrinkToFit="1"/>
    </xf>
    <xf numFmtId="176" fontId="45" fillId="0" borderId="181" xfId="0" applyNumberFormat="1" applyFont="1" applyBorder="1" applyAlignment="1">
      <alignment horizontal="center" vertical="center" shrinkToFit="1"/>
    </xf>
    <xf numFmtId="176" fontId="45" fillId="0" borderId="182" xfId="0" applyNumberFormat="1" applyFont="1" applyBorder="1" applyAlignment="1">
      <alignment horizontal="center" vertical="center" shrinkToFit="1"/>
    </xf>
    <xf numFmtId="176" fontId="45" fillId="0" borderId="183" xfId="0" applyNumberFormat="1" applyFont="1" applyBorder="1" applyAlignment="1">
      <alignment horizontal="center" vertical="center" shrinkToFit="1"/>
    </xf>
    <xf numFmtId="176" fontId="45" fillId="0" borderId="184" xfId="0" applyNumberFormat="1" applyFont="1" applyBorder="1" applyAlignment="1">
      <alignment horizontal="center" vertical="center" shrinkToFit="1"/>
    </xf>
    <xf numFmtId="176" fontId="45" fillId="0" borderId="185" xfId="0" applyNumberFormat="1" applyFont="1" applyBorder="1" applyAlignment="1">
      <alignment horizontal="center" vertical="center" shrinkToFit="1"/>
    </xf>
    <xf numFmtId="176" fontId="45" fillId="0" borderId="186" xfId="0" applyNumberFormat="1" applyFont="1" applyBorder="1" applyAlignment="1">
      <alignment horizontal="center" vertical="center" shrinkToFit="1"/>
    </xf>
    <xf numFmtId="188" fontId="45" fillId="7" borderId="2" xfId="0" applyNumberFormat="1" applyFont="1" applyFill="1" applyBorder="1" applyAlignment="1">
      <alignment horizontal="center" vertical="center" shrinkToFit="1"/>
    </xf>
    <xf numFmtId="188" fontId="45" fillId="7" borderId="3" xfId="0" applyNumberFormat="1" applyFont="1" applyFill="1" applyBorder="1" applyAlignment="1">
      <alignment horizontal="center" vertical="center" shrinkToFit="1"/>
    </xf>
    <xf numFmtId="188" fontId="45" fillId="0" borderId="27" xfId="0" applyNumberFormat="1" applyFont="1" applyBorder="1" applyAlignment="1">
      <alignment horizontal="center" vertical="center" shrinkToFit="1"/>
    </xf>
    <xf numFmtId="0" fontId="15" fillId="7" borderId="5" xfId="0" applyFont="1" applyFill="1" applyBorder="1" applyAlignment="1" applyProtection="1">
      <alignment horizontal="left" vertical="center"/>
      <protection locked="0"/>
    </xf>
    <xf numFmtId="0" fontId="15" fillId="7" borderId="6" xfId="0" applyFont="1" applyFill="1" applyBorder="1" applyAlignment="1" applyProtection="1">
      <alignment horizontal="left" vertical="center"/>
      <protection locked="0"/>
    </xf>
    <xf numFmtId="0" fontId="15" fillId="7" borderId="26" xfId="0" applyFont="1" applyFill="1" applyBorder="1" applyAlignment="1" applyProtection="1">
      <alignment horizontal="left" vertical="center"/>
      <protection locked="0"/>
    </xf>
    <xf numFmtId="0" fontId="45" fillId="0" borderId="114" xfId="0" applyFont="1" applyBorder="1" applyAlignment="1">
      <alignment horizontal="center" vertical="center" wrapText="1"/>
    </xf>
    <xf numFmtId="0" fontId="45" fillId="0" borderId="112" xfId="0" applyFont="1" applyBorder="1" applyAlignment="1">
      <alignment horizontal="center" vertical="center" wrapText="1"/>
    </xf>
    <xf numFmtId="0" fontId="45" fillId="0" borderId="82" xfId="0" applyFont="1" applyBorder="1" applyAlignment="1">
      <alignment horizontal="center" vertical="center" wrapText="1"/>
    </xf>
    <xf numFmtId="0" fontId="45" fillId="0" borderId="61" xfId="0" applyFont="1" applyBorder="1" applyAlignment="1">
      <alignment horizontal="center" vertical="center" wrapText="1"/>
    </xf>
    <xf numFmtId="0" fontId="45" fillId="0" borderId="62" xfId="0" applyFont="1" applyBorder="1" applyAlignment="1">
      <alignment horizontal="center" vertical="center" wrapText="1"/>
    </xf>
    <xf numFmtId="0" fontId="45" fillId="0" borderId="93" xfId="0" applyFont="1" applyBorder="1" applyAlignment="1">
      <alignment horizontal="center" vertical="center" wrapText="1"/>
    </xf>
    <xf numFmtId="0" fontId="45" fillId="0" borderId="102"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66" xfId="0" applyFont="1" applyBorder="1" applyAlignment="1">
      <alignment horizontal="center" vertical="center" wrapText="1"/>
    </xf>
    <xf numFmtId="0" fontId="45" fillId="0" borderId="5" xfId="0" applyFont="1" applyBorder="1" applyAlignment="1" applyProtection="1">
      <alignment horizontal="center" vertical="center" shrinkToFit="1"/>
      <protection locked="0"/>
    </xf>
    <xf numFmtId="0" fontId="45" fillId="0" borderId="6" xfId="0" applyFont="1" applyBorder="1" applyAlignment="1" applyProtection="1">
      <alignment horizontal="center" vertical="center" shrinkToFit="1"/>
      <protection locked="0"/>
    </xf>
    <xf numFmtId="0" fontId="45" fillId="0" borderId="7" xfId="0" applyFont="1" applyBorder="1" applyAlignment="1" applyProtection="1">
      <alignment horizontal="center" vertical="center" shrinkToFit="1"/>
      <protection locked="0"/>
    </xf>
    <xf numFmtId="0" fontId="48" fillId="0" borderId="111" xfId="0" applyFont="1" applyBorder="1" applyAlignment="1">
      <alignment horizontal="center" vertical="center" wrapText="1"/>
    </xf>
    <xf numFmtId="0" fontId="48" fillId="0" borderId="112" xfId="0" applyFont="1" applyBorder="1" applyAlignment="1">
      <alignment horizontal="center" vertical="center" wrapText="1"/>
    </xf>
    <xf numFmtId="0" fontId="48" fillId="0" borderId="82"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66" xfId="0" applyFont="1" applyBorder="1" applyAlignment="1">
      <alignment horizontal="center" vertical="center" wrapText="1"/>
    </xf>
    <xf numFmtId="0" fontId="54" fillId="0" borderId="126" xfId="0" applyFont="1" applyBorder="1" applyAlignment="1">
      <alignment vertical="center" shrinkToFit="1"/>
    </xf>
    <xf numFmtId="0" fontId="54" fillId="0" borderId="101" xfId="0" applyFont="1" applyBorder="1" applyAlignment="1">
      <alignment vertical="center" shrinkToFit="1"/>
    </xf>
    <xf numFmtId="0" fontId="54" fillId="0" borderId="98" xfId="0" applyFont="1" applyBorder="1" applyAlignment="1">
      <alignment vertical="center" shrinkToFit="1"/>
    </xf>
    <xf numFmtId="0" fontId="54" fillId="0" borderId="8" xfId="0" applyFont="1" applyBorder="1" applyAlignment="1">
      <alignment vertical="center" shrinkToFit="1"/>
    </xf>
    <xf numFmtId="0" fontId="54" fillId="0" borderId="9" xfId="0" applyFont="1" applyBorder="1" applyAlignment="1">
      <alignment vertical="center" shrinkToFit="1"/>
    </xf>
    <xf numFmtId="0" fontId="54" fillId="0" borderId="10" xfId="0" applyFont="1" applyBorder="1" applyAlignment="1">
      <alignment vertical="center" shrinkToFit="1"/>
    </xf>
    <xf numFmtId="0" fontId="45" fillId="7" borderId="13" xfId="0" applyFont="1" applyFill="1" applyBorder="1" applyAlignment="1">
      <alignment horizontal="left" vertical="top" wrapText="1"/>
    </xf>
    <xf numFmtId="0" fontId="45" fillId="7" borderId="0" xfId="0" applyFont="1" applyFill="1" applyAlignment="1">
      <alignment horizontal="left" vertical="top" wrapText="1"/>
    </xf>
    <xf numFmtId="0" fontId="45" fillId="7" borderId="83" xfId="0" applyFont="1" applyFill="1" applyBorder="1" applyAlignment="1">
      <alignment horizontal="left" vertical="top" wrapText="1"/>
    </xf>
    <xf numFmtId="0" fontId="45" fillId="7" borderId="2" xfId="0" applyFont="1" applyFill="1" applyBorder="1" applyAlignment="1">
      <alignment horizontal="left" vertical="top" wrapText="1"/>
    </xf>
    <xf numFmtId="0" fontId="45" fillId="7" borderId="3" xfId="0" applyFont="1" applyFill="1" applyBorder="1" applyAlignment="1">
      <alignment horizontal="left" vertical="top" wrapText="1"/>
    </xf>
    <xf numFmtId="0" fontId="45" fillId="7" borderId="4" xfId="0" applyFont="1" applyFill="1" applyBorder="1" applyAlignment="1">
      <alignment horizontal="left" vertical="top" wrapText="1"/>
    </xf>
    <xf numFmtId="0" fontId="48" fillId="0" borderId="1" xfId="0" applyFont="1" applyBorder="1" applyAlignment="1" applyProtection="1">
      <alignment vertical="top" wrapText="1"/>
      <protection locked="0"/>
    </xf>
    <xf numFmtId="0" fontId="54" fillId="0" borderId="13" xfId="0" applyFont="1" applyBorder="1" applyAlignment="1">
      <alignment horizontal="center" vertical="center"/>
    </xf>
    <xf numFmtId="0" fontId="54" fillId="0" borderId="0" xfId="0" applyFont="1" applyAlignment="1">
      <alignment horizontal="center" vertical="center"/>
    </xf>
    <xf numFmtId="0" fontId="22" fillId="0" borderId="50" xfId="2" applyFont="1" applyBorder="1" applyAlignment="1">
      <alignment horizontal="left" vertical="top" wrapText="1"/>
    </xf>
    <xf numFmtId="0" fontId="22" fillId="0" borderId="51" xfId="2" applyFont="1" applyBorder="1" applyAlignment="1">
      <alignment horizontal="left" vertical="top" wrapText="1"/>
    </xf>
    <xf numFmtId="0" fontId="12" fillId="0" borderId="61" xfId="2" applyFont="1" applyBorder="1" applyAlignment="1">
      <alignment horizontal="center" vertical="center" wrapText="1"/>
    </xf>
    <xf numFmtId="0" fontId="12" fillId="0" borderId="62" xfId="2" applyFont="1" applyBorder="1" applyAlignment="1">
      <alignment horizontal="center" vertical="center" wrapText="1"/>
    </xf>
    <xf numFmtId="0" fontId="12" fillId="0" borderId="63" xfId="2" applyFont="1" applyBorder="1" applyAlignment="1">
      <alignment horizontal="center" vertical="center" wrapText="1"/>
    </xf>
    <xf numFmtId="0" fontId="12" fillId="0" borderId="0" xfId="0" applyFont="1" applyAlignment="1">
      <alignment horizontal="center" vertical="center" wrapText="1"/>
    </xf>
    <xf numFmtId="0" fontId="22" fillId="0" borderId="66" xfId="2" applyFont="1" applyBorder="1" applyAlignment="1">
      <alignment horizontal="center" vertical="center" wrapText="1"/>
    </xf>
    <xf numFmtId="0" fontId="22" fillId="0" borderId="15" xfId="2" applyFont="1" applyBorder="1" applyAlignment="1">
      <alignment horizontal="center" vertical="center" wrapText="1"/>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12" fillId="0" borderId="52" xfId="2" applyFont="1" applyBorder="1" applyAlignment="1">
      <alignment horizontal="center" vertical="center" shrinkToFit="1"/>
    </xf>
    <xf numFmtId="0" fontId="12" fillId="0" borderId="68" xfId="2" applyFont="1" applyBorder="1" applyAlignment="1">
      <alignment horizontal="center" vertical="center" shrinkToFit="1"/>
    </xf>
    <xf numFmtId="0" fontId="12" fillId="0" borderId="70" xfId="2" applyFont="1" applyBorder="1" applyAlignment="1">
      <alignment horizontal="center" vertical="center" shrinkToFit="1"/>
    </xf>
    <xf numFmtId="0" fontId="12" fillId="0" borderId="71" xfId="2" applyFont="1" applyBorder="1" applyAlignment="1">
      <alignment horizontal="center" vertical="center" shrinkToFit="1"/>
    </xf>
    <xf numFmtId="3" fontId="26" fillId="0" borderId="0" xfId="2" applyNumberFormat="1" applyFont="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3" fontId="61" fillId="0" borderId="1" xfId="2" applyNumberFormat="1" applyFont="1" applyBorder="1" applyAlignment="1">
      <alignment horizontal="center" vertical="center" wrapText="1"/>
    </xf>
    <xf numFmtId="0" fontId="12" fillId="0" borderId="13" xfId="0" applyFont="1" applyBorder="1" applyAlignment="1">
      <alignment horizontal="center" vertical="center" wrapText="1"/>
    </xf>
    <xf numFmtId="3" fontId="64" fillId="0" borderId="1" xfId="2" applyNumberFormat="1" applyFont="1" applyBorder="1" applyAlignment="1">
      <alignment horizontal="center" vertical="center" wrapText="1"/>
    </xf>
    <xf numFmtId="0" fontId="22" fillId="0" borderId="33" xfId="2" applyFont="1" applyBorder="1" applyAlignment="1">
      <alignment horizontal="center" vertical="center"/>
    </xf>
    <xf numFmtId="0" fontId="22" fillId="0" borderId="34" xfId="2" applyFont="1" applyBorder="1" applyAlignment="1">
      <alignment horizontal="center" vertical="center"/>
    </xf>
    <xf numFmtId="0" fontId="22" fillId="0" borderId="99" xfId="2" applyFont="1" applyBorder="1" applyAlignment="1">
      <alignment horizontal="center" vertical="center"/>
    </xf>
    <xf numFmtId="0" fontId="12" fillId="0" borderId="104" xfId="2" applyFont="1" applyBorder="1" applyAlignment="1">
      <alignment horizontal="left" vertical="center"/>
    </xf>
    <xf numFmtId="0" fontId="12" fillId="0" borderId="76" xfId="2" applyFont="1" applyBorder="1" applyAlignment="1">
      <alignment horizontal="left" vertical="center"/>
    </xf>
    <xf numFmtId="0" fontId="12" fillId="0" borderId="105" xfId="2" applyFont="1" applyBorder="1" applyAlignment="1">
      <alignment horizontal="left" vertical="center"/>
    </xf>
    <xf numFmtId="0" fontId="22" fillId="0" borderId="92" xfId="2" applyFont="1" applyBorder="1" applyAlignment="1">
      <alignment horizontal="center" vertical="center"/>
    </xf>
    <xf numFmtId="0" fontId="22" fillId="0" borderId="45" xfId="2" applyFont="1" applyBorder="1" applyAlignment="1">
      <alignment horizontal="center" vertical="center"/>
    </xf>
    <xf numFmtId="0" fontId="22" fillId="0" borderId="91" xfId="2" applyFont="1" applyBorder="1" applyAlignment="1">
      <alignment horizontal="center" vertical="center"/>
    </xf>
    <xf numFmtId="0" fontId="22" fillId="0" borderId="8" xfId="2" applyFont="1" applyBorder="1" applyAlignment="1">
      <alignment horizontal="left" vertical="center"/>
    </xf>
    <xf numFmtId="0" fontId="22" fillId="0" borderId="9" xfId="2" applyFont="1" applyBorder="1" applyAlignment="1">
      <alignment horizontal="left" vertical="center"/>
    </xf>
    <xf numFmtId="0" fontId="22" fillId="0" borderId="23" xfId="2" applyFont="1" applyBorder="1" applyAlignment="1">
      <alignment horizontal="left" vertical="center"/>
    </xf>
    <xf numFmtId="0" fontId="22" fillId="0" borderId="13" xfId="2" applyFont="1" applyBorder="1" applyAlignment="1">
      <alignment horizontal="left" vertical="center"/>
    </xf>
    <xf numFmtId="0" fontId="22" fillId="0" borderId="0" xfId="2" applyFont="1" applyAlignment="1">
      <alignment horizontal="left" vertical="center"/>
    </xf>
    <xf numFmtId="0" fontId="22" fillId="0" borderId="25" xfId="2" applyFont="1" applyBorder="1" applyAlignment="1">
      <alignment horizontal="left" vertical="center"/>
    </xf>
    <xf numFmtId="0" fontId="22" fillId="0" borderId="96" xfId="2" applyFont="1" applyBorder="1" applyAlignment="1">
      <alignment horizontal="left" vertical="center"/>
    </xf>
    <xf numFmtId="0" fontId="22" fillId="0" borderId="73" xfId="2" applyFont="1" applyBorder="1" applyAlignment="1">
      <alignment horizontal="left" vertical="center"/>
    </xf>
    <xf numFmtId="0" fontId="22" fillId="0" borderId="97" xfId="2" applyFont="1" applyBorder="1" applyAlignment="1">
      <alignment horizontal="left" vertical="center"/>
    </xf>
    <xf numFmtId="0" fontId="22" fillId="0" borderId="100" xfId="2" applyFont="1" applyBorder="1" applyAlignment="1">
      <alignment horizontal="center" vertical="center"/>
    </xf>
    <xf numFmtId="0" fontId="22" fillId="0" borderId="101" xfId="2" applyFont="1" applyBorder="1" applyAlignment="1">
      <alignment horizontal="center" vertical="center"/>
    </xf>
    <xf numFmtId="0" fontId="22" fillId="0" borderId="98" xfId="2" applyFont="1" applyBorder="1" applyAlignment="1">
      <alignment horizontal="center" vertical="center"/>
    </xf>
    <xf numFmtId="0" fontId="57" fillId="0" borderId="0" xfId="2" applyFont="1" applyAlignment="1">
      <alignment horizontal="right" vertical="center" wrapText="1"/>
    </xf>
    <xf numFmtId="0" fontId="23" fillId="0" borderId="0" xfId="2" applyFont="1" applyAlignment="1">
      <alignment horizontal="center" vertical="center" wrapText="1"/>
    </xf>
    <xf numFmtId="0" fontId="22" fillId="0" borderId="38" xfId="2" applyFont="1" applyBorder="1" applyAlignment="1">
      <alignment horizontal="left" vertical="top" wrapText="1"/>
    </xf>
    <xf numFmtId="0" fontId="22" fillId="0" borderId="42" xfId="2" applyFont="1" applyBorder="1" applyAlignment="1">
      <alignment horizontal="left" vertical="top" wrapText="1"/>
    </xf>
    <xf numFmtId="0" fontId="25" fillId="0" borderId="34" xfId="2" applyFont="1" applyBorder="1" applyAlignment="1">
      <alignment horizontal="left" vertical="center" wrapText="1"/>
    </xf>
    <xf numFmtId="0" fontId="22" fillId="0" borderId="37" xfId="2" applyFont="1" applyBorder="1" applyAlignment="1">
      <alignment horizontal="center" vertical="center" wrapText="1"/>
    </xf>
    <xf numFmtId="0" fontId="22" fillId="0" borderId="43" xfId="2" applyFont="1" applyBorder="1" applyAlignment="1">
      <alignment horizontal="center" vertical="center" wrapText="1"/>
    </xf>
    <xf numFmtId="3" fontId="26" fillId="0" borderId="46" xfId="2" applyNumberFormat="1" applyFont="1" applyBorder="1" applyAlignment="1">
      <alignment horizontal="right" vertical="center" wrapText="1"/>
    </xf>
    <xf numFmtId="0" fontId="26" fillId="0" borderId="47" xfId="2" applyFont="1" applyBorder="1" applyAlignment="1">
      <alignment horizontal="right" vertical="center" wrapText="1"/>
    </xf>
    <xf numFmtId="0" fontId="26" fillId="0" borderId="48" xfId="2" applyFont="1" applyBorder="1" applyAlignment="1">
      <alignment horizontal="right" vertical="center" wrapText="1"/>
    </xf>
    <xf numFmtId="0" fontId="22" fillId="0" borderId="39" xfId="2" applyFont="1" applyBorder="1" applyAlignment="1">
      <alignment horizontal="left" vertical="top" wrapText="1"/>
    </xf>
    <xf numFmtId="0" fontId="22" fillId="0" borderId="52" xfId="2" applyFont="1" applyBorder="1" applyAlignment="1">
      <alignment horizontal="left" vertical="top" wrapText="1"/>
    </xf>
    <xf numFmtId="0" fontId="22" fillId="0" borderId="53" xfId="2" applyFont="1" applyBorder="1" applyAlignment="1">
      <alignment horizontal="left" vertical="top" wrapText="1"/>
    </xf>
    <xf numFmtId="3" fontId="26" fillId="0" borderId="57" xfId="2" applyNumberFormat="1" applyFont="1" applyBorder="1" applyAlignment="1">
      <alignment horizontal="right" vertical="center" wrapText="1"/>
    </xf>
    <xf numFmtId="0" fontId="26" fillId="0" borderId="58" xfId="2" applyFont="1" applyBorder="1" applyAlignment="1">
      <alignment horizontal="right" vertical="center" wrapText="1"/>
    </xf>
    <xf numFmtId="0" fontId="26" fillId="0" borderId="59" xfId="2" applyFont="1" applyBorder="1" applyAlignment="1">
      <alignment horizontal="right" vertical="center" wrapText="1"/>
    </xf>
    <xf numFmtId="0" fontId="12" fillId="0" borderId="0" xfId="2" applyFont="1" applyAlignment="1">
      <alignment horizontal="left" vertical="top" wrapText="1"/>
    </xf>
    <xf numFmtId="0" fontId="22" fillId="0" borderId="40" xfId="2" applyFont="1" applyBorder="1" applyAlignment="1">
      <alignment horizontal="left" vertical="top" wrapText="1"/>
    </xf>
    <xf numFmtId="0" fontId="22" fillId="8" borderId="118" xfId="2" applyFont="1" applyFill="1" applyBorder="1" applyAlignment="1">
      <alignment horizontal="center" vertical="center"/>
    </xf>
    <xf numFmtId="0" fontId="22" fillId="8" borderId="116" xfId="2" applyFont="1" applyFill="1" applyBorder="1" applyAlignment="1">
      <alignment horizontal="center" vertical="center"/>
    </xf>
    <xf numFmtId="0" fontId="22" fillId="8" borderId="119" xfId="2" applyFont="1" applyFill="1" applyBorder="1" applyAlignment="1">
      <alignment horizontal="center" vertical="center"/>
    </xf>
    <xf numFmtId="0" fontId="12" fillId="8" borderId="115" xfId="2" applyFont="1" applyFill="1" applyBorder="1" applyAlignment="1">
      <alignment horizontal="left" vertical="center" wrapText="1"/>
    </xf>
    <xf numFmtId="0" fontId="12" fillId="8" borderId="116" xfId="2" applyFont="1" applyFill="1" applyBorder="1" applyAlignment="1">
      <alignment horizontal="left" vertical="center" wrapText="1"/>
    </xf>
    <xf numFmtId="0" fontId="12" fillId="8" borderId="117" xfId="2" applyFont="1" applyFill="1" applyBorder="1" applyAlignment="1">
      <alignment horizontal="left" vertical="center" wrapText="1"/>
    </xf>
    <xf numFmtId="0" fontId="12" fillId="0" borderId="104" xfId="2" applyFont="1" applyBorder="1" applyAlignment="1">
      <alignment horizontal="left" vertical="center" wrapText="1"/>
    </xf>
    <xf numFmtId="0" fontId="12" fillId="0" borderId="76" xfId="2" applyFont="1" applyBorder="1" applyAlignment="1">
      <alignment horizontal="left" vertical="center" wrapText="1"/>
    </xf>
    <xf numFmtId="0" fontId="12" fillId="0" borderId="105" xfId="2" applyFont="1" applyBorder="1" applyAlignment="1">
      <alignment horizontal="left" vertical="center" wrapText="1"/>
    </xf>
    <xf numFmtId="0" fontId="22" fillId="0" borderId="75" xfId="2" applyFont="1" applyBorder="1" applyAlignment="1">
      <alignment horizontal="center" vertical="center"/>
    </xf>
    <xf numFmtId="0" fontId="22" fillId="0" borderId="76" xfId="2" applyFont="1" applyBorder="1" applyAlignment="1">
      <alignment horizontal="center" vertical="center"/>
    </xf>
    <xf numFmtId="0" fontId="22" fillId="0" borderId="77" xfId="2" applyFont="1" applyBorder="1" applyAlignment="1">
      <alignment horizontal="center" vertical="center"/>
    </xf>
    <xf numFmtId="0" fontId="22" fillId="0" borderId="41" xfId="2" applyFont="1" applyBorder="1" applyAlignment="1">
      <alignment horizontal="left" vertical="top" wrapText="1"/>
    </xf>
    <xf numFmtId="3" fontId="61" fillId="0" borderId="1" xfId="2" applyNumberFormat="1" applyFont="1" applyBorder="1" applyAlignment="1">
      <alignment horizontal="center" vertical="center" shrinkToFit="1"/>
    </xf>
    <xf numFmtId="0" fontId="69" fillId="0" borderId="34" xfId="0" applyFont="1" applyBorder="1" applyAlignment="1">
      <alignment horizontal="right" vertical="top" shrinkToFit="1"/>
    </xf>
    <xf numFmtId="3" fontId="70" fillId="0" borderId="112" xfId="0" applyNumberFormat="1" applyFont="1" applyBorder="1" applyAlignment="1">
      <alignment horizontal="right" vertical="top" shrinkToFit="1"/>
    </xf>
    <xf numFmtId="3" fontId="71" fillId="0" borderId="112" xfId="0" applyNumberFormat="1" applyFont="1" applyBorder="1" applyAlignment="1">
      <alignment horizontal="right" vertical="top" shrinkToFit="1"/>
    </xf>
    <xf numFmtId="3" fontId="26" fillId="0" borderId="13" xfId="2" applyNumberFormat="1" applyFont="1" applyBorder="1" applyAlignment="1">
      <alignment horizontal="right" vertical="center" wrapText="1"/>
    </xf>
    <xf numFmtId="0" fontId="26" fillId="0" borderId="0" xfId="2" applyFont="1" applyAlignment="1">
      <alignment horizontal="right" vertical="center" wrapText="1"/>
    </xf>
    <xf numFmtId="38" fontId="12" fillId="0" borderId="106" xfId="1" applyFont="1" applyFill="1" applyBorder="1" applyAlignment="1" applyProtection="1">
      <alignment horizontal="left" vertical="center" shrinkToFit="1"/>
    </xf>
    <xf numFmtId="38" fontId="12" fillId="0" borderId="107" xfId="1" applyFont="1" applyFill="1" applyBorder="1" applyAlignment="1" applyProtection="1">
      <alignment horizontal="left" vertical="center" shrinkToFit="1"/>
    </xf>
    <xf numFmtId="38" fontId="12" fillId="0" borderId="71" xfId="1" applyFont="1" applyFill="1" applyBorder="1" applyAlignment="1" applyProtection="1">
      <alignment horizontal="left" vertical="center" shrinkToFit="1"/>
    </xf>
    <xf numFmtId="0" fontId="25" fillId="0" borderId="61" xfId="2" applyFont="1" applyBorder="1" applyAlignment="1">
      <alignment horizontal="left" vertical="center" wrapText="1"/>
    </xf>
    <xf numFmtId="0" fontId="25" fillId="0" borderId="62" xfId="2" applyFont="1" applyBorder="1" applyAlignment="1">
      <alignment horizontal="left" vertical="center" wrapText="1"/>
    </xf>
    <xf numFmtId="0" fontId="25" fillId="0" borderId="63" xfId="2" applyFont="1" applyBorder="1" applyAlignment="1">
      <alignment horizontal="left" vertical="center" wrapText="1"/>
    </xf>
    <xf numFmtId="0" fontId="22" fillId="0" borderId="65" xfId="2" applyFont="1" applyBorder="1" applyAlignment="1">
      <alignment horizontal="center" vertical="center" wrapText="1"/>
    </xf>
    <xf numFmtId="0" fontId="22" fillId="0" borderId="54" xfId="2" applyFont="1" applyBorder="1" applyAlignment="1">
      <alignment horizontal="left" vertical="top" wrapText="1"/>
    </xf>
    <xf numFmtId="38" fontId="0" fillId="0" borderId="1" xfId="23" applyFont="1" applyBorder="1" applyAlignment="1" applyProtection="1">
      <alignment horizontal="left" vertical="center" shrinkToFit="1"/>
      <protection locked="0"/>
    </xf>
    <xf numFmtId="38" fontId="68" fillId="0" borderId="9" xfId="23" applyFont="1" applyBorder="1" applyAlignment="1" applyProtection="1">
      <alignment horizontal="left" vertical="center" shrinkToFit="1"/>
      <protection locked="0"/>
    </xf>
    <xf numFmtId="0" fontId="32" fillId="3" borderId="102" xfId="22" applyFont="1" applyFill="1" applyBorder="1" applyAlignment="1" applyProtection="1">
      <alignment horizontal="center" vertical="center"/>
      <protection locked="0"/>
    </xf>
    <xf numFmtId="0" fontId="32" fillId="3" borderId="19" xfId="22" applyFont="1" applyFill="1" applyBorder="1" applyAlignment="1" applyProtection="1">
      <alignment horizontal="center" vertical="center"/>
      <protection locked="0"/>
    </xf>
    <xf numFmtId="0" fontId="32" fillId="3" borderId="66" xfId="22" applyFont="1" applyFill="1" applyBorder="1" applyAlignment="1" applyProtection="1">
      <alignment horizontal="center" vertical="center"/>
      <protection locked="0"/>
    </xf>
    <xf numFmtId="0" fontId="32" fillId="3" borderId="18" xfId="23" applyNumberFormat="1" applyFont="1" applyFill="1" applyBorder="1" applyAlignment="1" applyProtection="1">
      <alignment horizontal="center" vertical="center" shrinkToFit="1"/>
      <protection locked="0"/>
    </xf>
    <xf numFmtId="0" fontId="32" fillId="3" borderId="19" xfId="23" applyNumberFormat="1" applyFont="1" applyFill="1" applyBorder="1" applyAlignment="1" applyProtection="1">
      <alignment horizontal="center" vertical="center" shrinkToFit="1"/>
      <protection locked="0"/>
    </xf>
    <xf numFmtId="0" fontId="32" fillId="3" borderId="66" xfId="23" applyNumberFormat="1" applyFont="1" applyFill="1" applyBorder="1" applyAlignment="1" applyProtection="1">
      <alignment horizontal="center" vertical="center" shrinkToFit="1"/>
      <protection locked="0"/>
    </xf>
    <xf numFmtId="0" fontId="33" fillId="3" borderId="108" xfId="23" applyNumberFormat="1" applyFont="1" applyFill="1" applyBorder="1" applyAlignment="1" applyProtection="1">
      <alignment horizontal="center" vertical="center" wrapText="1"/>
      <protection locked="0"/>
    </xf>
    <xf numFmtId="0" fontId="33" fillId="3" borderId="88" xfId="23" applyNumberFormat="1" applyFont="1" applyFill="1" applyBorder="1" applyAlignment="1" applyProtection="1">
      <alignment horizontal="center" vertical="center" wrapText="1"/>
      <protection locked="0"/>
    </xf>
    <xf numFmtId="0" fontId="33" fillId="3" borderId="110" xfId="23" applyNumberFormat="1" applyFont="1" applyFill="1" applyBorder="1" applyAlignment="1" applyProtection="1">
      <alignment horizontal="center" vertical="center" wrapText="1"/>
      <protection locked="0"/>
    </xf>
    <xf numFmtId="0" fontId="32" fillId="3" borderId="11" xfId="22" applyFont="1" applyFill="1" applyBorder="1" applyAlignment="1" applyProtection="1">
      <alignment horizontal="center" vertical="center"/>
      <protection locked="0"/>
    </xf>
    <xf numFmtId="0" fontId="32" fillId="3" borderId="79" xfId="22" applyFont="1" applyFill="1" applyBorder="1" applyAlignment="1" applyProtection="1">
      <alignment horizontal="center" vertical="center"/>
      <protection locked="0"/>
    </xf>
    <xf numFmtId="0" fontId="32" fillId="3" borderId="81" xfId="22" applyFont="1" applyFill="1" applyBorder="1" applyAlignment="1" applyProtection="1">
      <alignment horizontal="center" vertical="center"/>
      <protection locked="0"/>
    </xf>
    <xf numFmtId="0" fontId="19" fillId="3" borderId="11" xfId="22" applyFont="1" applyFill="1" applyBorder="1" applyAlignment="1" applyProtection="1">
      <alignment horizontal="center" vertical="center" wrapText="1"/>
      <protection locked="0"/>
    </xf>
    <xf numFmtId="0" fontId="19" fillId="3" borderId="79" xfId="22" applyFont="1" applyFill="1" applyBorder="1" applyAlignment="1" applyProtection="1">
      <alignment horizontal="center" vertical="center" wrapText="1"/>
      <protection locked="0"/>
    </xf>
    <xf numFmtId="0" fontId="19" fillId="3" borderId="81" xfId="22" applyFont="1" applyFill="1" applyBorder="1" applyAlignment="1" applyProtection="1">
      <alignment horizontal="center" vertical="center"/>
      <protection locked="0"/>
    </xf>
    <xf numFmtId="0" fontId="19" fillId="3" borderId="11" xfId="23" applyNumberFormat="1" applyFont="1" applyFill="1" applyBorder="1" applyAlignment="1" applyProtection="1">
      <alignment horizontal="center" vertical="center" shrinkToFit="1"/>
      <protection locked="0"/>
    </xf>
    <xf numFmtId="0" fontId="19" fillId="3" borderId="79" xfId="23" applyNumberFormat="1" applyFont="1" applyFill="1" applyBorder="1" applyAlignment="1" applyProtection="1">
      <alignment horizontal="center" vertical="center" shrinkToFit="1"/>
      <protection locked="0"/>
    </xf>
    <xf numFmtId="0" fontId="19" fillId="3" borderId="81" xfId="23" applyNumberFormat="1" applyFont="1" applyFill="1" applyBorder="1" applyAlignment="1" applyProtection="1">
      <alignment horizontal="center" vertical="center" shrinkToFit="1"/>
      <protection locked="0"/>
    </xf>
    <xf numFmtId="0" fontId="19" fillId="7" borderId="5" xfId="23" applyNumberFormat="1" applyFont="1" applyFill="1" applyBorder="1" applyAlignment="1" applyProtection="1">
      <alignment horizontal="center" vertical="center" shrinkToFit="1"/>
      <protection locked="0"/>
    </xf>
    <xf numFmtId="0" fontId="19" fillId="7" borderId="6" xfId="23" applyNumberFormat="1" applyFont="1" applyFill="1" applyBorder="1" applyAlignment="1" applyProtection="1">
      <alignment horizontal="center" vertical="center" shrinkToFit="1"/>
      <protection locked="0"/>
    </xf>
    <xf numFmtId="0" fontId="19" fillId="7" borderId="7" xfId="23" applyNumberFormat="1" applyFont="1" applyFill="1" applyBorder="1" applyAlignment="1" applyProtection="1">
      <alignment horizontal="center" vertical="center" shrinkToFit="1"/>
      <protection locked="0"/>
    </xf>
    <xf numFmtId="0" fontId="19" fillId="3" borderId="5" xfId="23" applyNumberFormat="1" applyFont="1" applyFill="1" applyBorder="1" applyAlignment="1" applyProtection="1">
      <alignment horizontal="center" vertical="center" shrinkToFit="1"/>
      <protection locked="0"/>
    </xf>
    <xf numFmtId="0" fontId="19" fillId="3" borderId="6" xfId="23" applyNumberFormat="1" applyFont="1" applyFill="1" applyBorder="1" applyAlignment="1" applyProtection="1">
      <alignment horizontal="center" vertical="center" shrinkToFit="1"/>
      <protection locked="0"/>
    </xf>
    <xf numFmtId="0" fontId="19" fillId="3" borderId="7" xfId="23" applyNumberFormat="1" applyFont="1" applyFill="1" applyBorder="1" applyAlignment="1" applyProtection="1">
      <alignment horizontal="center" vertical="center" shrinkToFit="1"/>
      <protection locked="0"/>
    </xf>
    <xf numFmtId="0" fontId="19" fillId="3" borderId="11" xfId="23" applyNumberFormat="1" applyFont="1" applyFill="1" applyBorder="1" applyAlignment="1" applyProtection="1">
      <alignment horizontal="center" vertical="center" wrapText="1" shrinkToFit="1"/>
      <protection locked="0"/>
    </xf>
    <xf numFmtId="0" fontId="19" fillId="3" borderId="79" xfId="23" applyNumberFormat="1" applyFont="1" applyFill="1" applyBorder="1" applyAlignment="1" applyProtection="1">
      <alignment horizontal="center" vertical="center" wrapText="1" shrinkToFit="1"/>
      <protection locked="0"/>
    </xf>
    <xf numFmtId="0" fontId="19" fillId="3" borderId="81" xfId="23" applyNumberFormat="1" applyFont="1" applyFill="1" applyBorder="1" applyAlignment="1" applyProtection="1">
      <alignment horizontal="center" vertical="center" wrapText="1" shrinkToFit="1"/>
      <protection locked="0"/>
    </xf>
    <xf numFmtId="0" fontId="34" fillId="0" borderId="10" xfId="22" applyFont="1" applyBorder="1" applyAlignment="1" applyProtection="1">
      <alignment horizontal="center" vertical="center" wrapText="1"/>
      <protection locked="0"/>
    </xf>
    <xf numFmtId="0" fontId="34" fillId="0" borderId="83" xfId="22" applyFont="1" applyBorder="1" applyAlignment="1" applyProtection="1">
      <alignment horizontal="center" vertical="center" wrapText="1"/>
      <protection locked="0"/>
    </xf>
    <xf numFmtId="0" fontId="34" fillId="0" borderId="4" xfId="22" applyFont="1" applyBorder="1" applyAlignment="1" applyProtection="1">
      <alignment horizontal="center" vertical="center" wrapText="1"/>
      <protection locked="0"/>
    </xf>
    <xf numFmtId="0" fontId="34" fillId="0" borderId="11" xfId="22" applyFont="1" applyBorder="1" applyAlignment="1" applyProtection="1">
      <alignment horizontal="center" vertical="center" wrapText="1"/>
      <protection locked="0"/>
    </xf>
    <xf numFmtId="0" fontId="34" fillId="0" borderId="79" xfId="22" applyFont="1" applyBorder="1" applyAlignment="1" applyProtection="1">
      <alignment horizontal="center" vertical="center" wrapText="1"/>
      <protection locked="0"/>
    </xf>
    <xf numFmtId="0" fontId="34" fillId="0" borderId="12" xfId="22" applyFont="1" applyBorder="1" applyAlignment="1" applyProtection="1">
      <alignment horizontal="center" vertical="center" wrapText="1"/>
      <protection locked="0"/>
    </xf>
    <xf numFmtId="0" fontId="16" fillId="0" borderId="11" xfId="22" applyFont="1" applyBorder="1" applyAlignment="1" applyProtection="1">
      <alignment horizontal="center" vertical="center" wrapText="1"/>
      <protection locked="0"/>
    </xf>
    <xf numFmtId="0" fontId="16" fillId="0" borderId="79" xfId="22" applyFont="1" applyBorder="1" applyAlignment="1" applyProtection="1">
      <alignment horizontal="center" vertical="center" wrapText="1"/>
      <protection locked="0"/>
    </xf>
    <xf numFmtId="0" fontId="16" fillId="0" borderId="12" xfId="22" applyFont="1" applyBorder="1" applyAlignment="1" applyProtection="1">
      <alignment horizontal="center" vertical="center" wrapText="1"/>
      <protection locked="0"/>
    </xf>
    <xf numFmtId="0" fontId="32" fillId="3" borderId="28" xfId="22" applyFont="1" applyFill="1" applyBorder="1" applyAlignment="1" applyProtection="1">
      <alignment horizontal="center" vertical="center"/>
      <protection locked="0"/>
    </xf>
    <xf numFmtId="0" fontId="32" fillId="3" borderId="43" xfId="22" applyFont="1" applyFill="1" applyBorder="1" applyAlignment="1" applyProtection="1">
      <alignment horizontal="center" vertical="center"/>
      <protection locked="0"/>
    </xf>
    <xf numFmtId="0" fontId="32" fillId="3" borderId="84" xfId="22" applyFont="1" applyFill="1" applyBorder="1" applyAlignment="1" applyProtection="1">
      <alignment horizontal="center" vertical="center"/>
      <protection locked="0"/>
    </xf>
    <xf numFmtId="0" fontId="32" fillId="3" borderId="5" xfId="22" applyFont="1" applyFill="1" applyBorder="1" applyAlignment="1" applyProtection="1">
      <alignment horizontal="center" vertical="center"/>
      <protection locked="0"/>
    </xf>
    <xf numFmtId="0" fontId="32" fillId="3" borderId="6" xfId="22" applyFont="1" applyFill="1" applyBorder="1" applyAlignment="1" applyProtection="1">
      <alignment horizontal="center" vertical="center"/>
      <protection locked="0"/>
    </xf>
    <xf numFmtId="0" fontId="32" fillId="3" borderId="7" xfId="22" applyFont="1" applyFill="1" applyBorder="1" applyAlignment="1" applyProtection="1">
      <alignment horizontal="center" vertical="center"/>
      <protection locked="0"/>
    </xf>
    <xf numFmtId="0" fontId="32" fillId="3" borderId="5" xfId="23" applyNumberFormat="1" applyFont="1" applyFill="1" applyBorder="1" applyAlignment="1" applyProtection="1">
      <alignment horizontal="center" vertical="center" shrinkToFit="1"/>
      <protection locked="0"/>
    </xf>
    <xf numFmtId="0" fontId="32" fillId="3" borderId="6" xfId="23" applyNumberFormat="1" applyFont="1" applyFill="1" applyBorder="1" applyAlignment="1" applyProtection="1">
      <alignment horizontal="center" vertical="center" shrinkToFit="1"/>
      <protection locked="0"/>
    </xf>
    <xf numFmtId="0" fontId="32" fillId="3" borderId="7" xfId="23" applyNumberFormat="1" applyFont="1" applyFill="1" applyBorder="1" applyAlignment="1" applyProtection="1">
      <alignment horizontal="center" vertical="center" shrinkToFit="1"/>
      <protection locked="0"/>
    </xf>
    <xf numFmtId="0" fontId="19" fillId="3" borderId="81" xfId="22" applyFont="1" applyFill="1" applyBorder="1" applyAlignment="1" applyProtection="1">
      <alignment horizontal="center" vertical="center" wrapText="1"/>
      <protection locked="0"/>
    </xf>
    <xf numFmtId="0" fontId="19" fillId="3" borderId="11" xfId="23" applyNumberFormat="1" applyFont="1" applyFill="1" applyBorder="1" applyAlignment="1" applyProtection="1">
      <alignment horizontal="center" vertical="center" wrapText="1"/>
      <protection locked="0"/>
    </xf>
    <xf numFmtId="0" fontId="19" fillId="3" borderId="79" xfId="23" applyNumberFormat="1" applyFont="1" applyFill="1" applyBorder="1" applyAlignment="1" applyProtection="1">
      <alignment horizontal="center" vertical="center" wrapText="1"/>
      <protection locked="0"/>
    </xf>
    <xf numFmtId="0" fontId="19" fillId="3" borderId="81" xfId="23" applyNumberFormat="1" applyFont="1" applyFill="1" applyBorder="1" applyAlignment="1" applyProtection="1">
      <alignment horizontal="center" vertical="center" wrapText="1"/>
      <protection locked="0"/>
    </xf>
    <xf numFmtId="49" fontId="19" fillId="3" borderId="11" xfId="22" applyNumberFormat="1" applyFont="1" applyFill="1" applyBorder="1" applyAlignment="1" applyProtection="1">
      <alignment horizontal="center" vertical="center" wrapText="1"/>
      <protection locked="0"/>
    </xf>
    <xf numFmtId="49" fontId="19" fillId="3" borderId="79" xfId="22" applyNumberFormat="1" applyFont="1" applyFill="1" applyBorder="1" applyAlignment="1" applyProtection="1">
      <alignment horizontal="center" vertical="center" wrapText="1"/>
      <protection locked="0"/>
    </xf>
    <xf numFmtId="49" fontId="19" fillId="3" borderId="81" xfId="22" applyNumberFormat="1" applyFont="1" applyFill="1" applyBorder="1" applyAlignment="1" applyProtection="1">
      <alignment horizontal="center" vertical="center" wrapText="1"/>
      <protection locked="0"/>
    </xf>
    <xf numFmtId="0" fontId="33" fillId="3" borderId="80" xfId="23" applyNumberFormat="1" applyFont="1" applyFill="1" applyBorder="1" applyAlignment="1" applyProtection="1">
      <alignment horizontal="center" vertical="center" wrapText="1" shrinkToFit="1"/>
      <protection locked="0"/>
    </xf>
    <xf numFmtId="0" fontId="33" fillId="3" borderId="79" xfId="23" applyNumberFormat="1" applyFont="1" applyFill="1" applyBorder="1" applyAlignment="1" applyProtection="1">
      <alignment horizontal="center" vertical="center" wrapText="1" shrinkToFit="1"/>
      <protection locked="0"/>
    </xf>
    <xf numFmtId="0" fontId="33" fillId="3" borderId="81" xfId="23" applyNumberFormat="1" applyFont="1" applyFill="1" applyBorder="1" applyAlignment="1" applyProtection="1">
      <alignment horizontal="center" vertical="center" wrapText="1" shrinkToFit="1"/>
      <protection locked="0"/>
    </xf>
    <xf numFmtId="0" fontId="0" fillId="0" borderId="33" xfId="22" applyFont="1" applyBorder="1" applyAlignment="1" applyProtection="1">
      <alignment horizontal="center" vertical="center" shrinkToFit="1"/>
      <protection locked="0"/>
    </xf>
    <xf numFmtId="0" fontId="0" fillId="0" borderId="34" xfId="22" applyFont="1" applyBorder="1" applyAlignment="1" applyProtection="1">
      <alignment horizontal="center" vertical="center" shrinkToFit="1"/>
      <protection locked="0"/>
    </xf>
    <xf numFmtId="0" fontId="0" fillId="0" borderId="99" xfId="22" applyFont="1" applyBorder="1" applyAlignment="1" applyProtection="1">
      <alignment horizontal="center" vertical="center" shrinkToFit="1"/>
      <protection locked="0"/>
    </xf>
    <xf numFmtId="38" fontId="15" fillId="0" borderId="0" xfId="23" applyFont="1" applyBorder="1" applyAlignment="1" applyProtection="1">
      <alignment horizontal="right" vertical="center" shrinkToFit="1"/>
      <protection locked="0"/>
    </xf>
    <xf numFmtId="38" fontId="15" fillId="0" borderId="83" xfId="23" applyFont="1" applyBorder="1" applyAlignment="1" applyProtection="1">
      <alignment horizontal="right" vertical="center" shrinkToFit="1"/>
      <protection locked="0"/>
    </xf>
    <xf numFmtId="0" fontId="35" fillId="0" borderId="61" xfId="22" applyFont="1" applyBorder="1" applyAlignment="1" applyProtection="1">
      <alignment horizontal="left" vertical="center"/>
      <protection locked="0"/>
    </xf>
    <xf numFmtId="0" fontId="35" fillId="0" borderId="62" xfId="22" applyFont="1" applyBorder="1" applyAlignment="1" applyProtection="1">
      <alignment horizontal="left" vertical="center"/>
      <protection locked="0"/>
    </xf>
    <xf numFmtId="38" fontId="36" fillId="0" borderId="94" xfId="23" applyFont="1" applyBorder="1" applyAlignment="1" applyProtection="1">
      <alignment horizontal="center" vertical="center" shrinkToFit="1"/>
      <protection locked="0"/>
    </xf>
    <xf numFmtId="38" fontId="36" fillId="0" borderId="62" xfId="23" applyFont="1" applyBorder="1" applyAlignment="1" applyProtection="1">
      <alignment horizontal="center" vertical="center" shrinkToFit="1"/>
      <protection locked="0"/>
    </xf>
    <xf numFmtId="38" fontId="36" fillId="0" borderId="63" xfId="23" applyFont="1" applyBorder="1" applyAlignment="1" applyProtection="1">
      <alignment horizontal="center" vertical="center" shrinkToFit="1"/>
      <protection locked="0"/>
    </xf>
    <xf numFmtId="0" fontId="35" fillId="5" borderId="61" xfId="22" applyFont="1" applyFill="1" applyBorder="1" applyAlignment="1" applyProtection="1">
      <alignment horizontal="left" vertical="center" shrinkToFit="1"/>
      <protection locked="0"/>
    </xf>
    <xf numFmtId="0" fontId="35" fillId="5" borderId="62" xfId="22" applyFont="1" applyFill="1" applyBorder="1" applyAlignment="1" applyProtection="1">
      <alignment horizontal="left" vertical="center" shrinkToFit="1"/>
      <protection locked="0"/>
    </xf>
    <xf numFmtId="0" fontId="35" fillId="5" borderId="93" xfId="22" applyFont="1" applyFill="1" applyBorder="1" applyAlignment="1" applyProtection="1">
      <alignment horizontal="left" vertical="center" shrinkToFit="1"/>
      <protection locked="0"/>
    </xf>
    <xf numFmtId="0" fontId="35" fillId="0" borderId="93" xfId="22" applyFont="1" applyBorder="1" applyAlignment="1" applyProtection="1">
      <alignment horizontal="left" vertical="center"/>
      <protection locked="0"/>
    </xf>
    <xf numFmtId="0" fontId="35" fillId="4" borderId="61" xfId="22" applyFont="1" applyFill="1" applyBorder="1" applyAlignment="1" applyProtection="1">
      <alignment horizontal="left" vertical="center" shrinkToFit="1"/>
      <protection locked="0"/>
    </xf>
    <xf numFmtId="0" fontId="35" fillId="4" borderId="62" xfId="22" applyFont="1" applyFill="1" applyBorder="1" applyAlignment="1" applyProtection="1">
      <alignment horizontal="left" vertical="center" shrinkToFit="1"/>
      <protection locked="0"/>
    </xf>
    <xf numFmtId="0" fontId="35" fillId="4" borderId="93" xfId="22" applyFont="1" applyFill="1" applyBorder="1" applyAlignment="1" applyProtection="1">
      <alignment horizontal="left" vertical="center" shrinkToFit="1"/>
      <protection locked="0"/>
    </xf>
    <xf numFmtId="0" fontId="35" fillId="0" borderId="61" xfId="4" applyFont="1" applyBorder="1" applyAlignment="1" applyProtection="1">
      <alignment horizontal="left" vertical="center"/>
      <protection locked="0"/>
    </xf>
    <xf numFmtId="0" fontId="35" fillId="0" borderId="62" xfId="4" applyFont="1" applyBorder="1" applyAlignment="1" applyProtection="1">
      <alignment horizontal="left" vertical="center"/>
      <protection locked="0"/>
    </xf>
    <xf numFmtId="0" fontId="35" fillId="0" borderId="93" xfId="4" applyFont="1" applyBorder="1" applyAlignment="1" applyProtection="1">
      <alignment horizontal="left" vertical="center"/>
      <protection locked="0"/>
    </xf>
    <xf numFmtId="0" fontId="35" fillId="4" borderId="61" xfId="22" applyFont="1" applyFill="1" applyBorder="1" applyAlignment="1" applyProtection="1">
      <alignment horizontal="left" vertical="center"/>
      <protection locked="0"/>
    </xf>
    <xf numFmtId="0" fontId="35" fillId="4" borderId="62" xfId="22" applyFont="1" applyFill="1" applyBorder="1" applyAlignment="1" applyProtection="1">
      <alignment horizontal="left" vertical="center"/>
      <protection locked="0"/>
    </xf>
    <xf numFmtId="0" fontId="35" fillId="4" borderId="93" xfId="22" applyFont="1" applyFill="1" applyBorder="1" applyAlignment="1" applyProtection="1">
      <alignment horizontal="left" vertical="center"/>
      <protection locked="0"/>
    </xf>
    <xf numFmtId="38" fontId="15" fillId="0" borderId="20" xfId="23" applyFont="1" applyBorder="1" applyAlignment="1" applyProtection="1">
      <alignment horizontal="right" vertical="center" shrinkToFit="1"/>
      <protection locked="0"/>
    </xf>
    <xf numFmtId="38" fontId="15" fillId="0" borderId="95" xfId="23" applyFont="1" applyBorder="1" applyAlignment="1" applyProtection="1">
      <alignment horizontal="right" vertical="center" shrinkToFit="1"/>
      <protection locked="0"/>
    </xf>
    <xf numFmtId="38" fontId="0" fillId="0" borderId="1" xfId="18" applyFont="1" applyBorder="1" applyAlignment="1">
      <alignment horizontal="left" vertical="center" shrinkToFit="1"/>
    </xf>
    <xf numFmtId="0" fontId="32" fillId="3" borderId="5" xfId="17" applyFont="1" applyFill="1" applyBorder="1" applyAlignment="1">
      <alignment horizontal="center" vertical="center"/>
    </xf>
    <xf numFmtId="0" fontId="32" fillId="3" borderId="6" xfId="17" applyFont="1" applyFill="1" applyBorder="1" applyAlignment="1">
      <alignment horizontal="center" vertical="center"/>
    </xf>
    <xf numFmtId="0" fontId="32" fillId="3" borderId="7" xfId="17" applyFont="1" applyFill="1" applyBorder="1" applyAlignment="1">
      <alignment horizontal="center" vertical="center"/>
    </xf>
    <xf numFmtId="0" fontId="32" fillId="3" borderId="5" xfId="18" applyNumberFormat="1" applyFont="1" applyFill="1" applyBorder="1" applyAlignment="1">
      <alignment horizontal="center" vertical="center" shrinkToFit="1"/>
    </xf>
    <xf numFmtId="0" fontId="32" fillId="3" borderId="6" xfId="18" applyNumberFormat="1" applyFont="1" applyFill="1" applyBorder="1" applyAlignment="1">
      <alignment horizontal="center" vertical="center" shrinkToFit="1"/>
    </xf>
    <xf numFmtId="0" fontId="32" fillId="3" borderId="7" xfId="18" applyNumberFormat="1" applyFont="1" applyFill="1" applyBorder="1" applyAlignment="1">
      <alignment horizontal="center" vertical="center" shrinkToFit="1"/>
    </xf>
    <xf numFmtId="0" fontId="33" fillId="3" borderId="11" xfId="18" applyNumberFormat="1" applyFont="1" applyFill="1" applyBorder="1" applyAlignment="1">
      <alignment horizontal="center" vertical="center" wrapText="1" shrinkToFit="1"/>
    </xf>
    <xf numFmtId="0" fontId="33" fillId="3" borderId="79" xfId="18" applyNumberFormat="1" applyFont="1" applyFill="1" applyBorder="1" applyAlignment="1">
      <alignment horizontal="center" vertical="center" wrapText="1" shrinkToFit="1"/>
    </xf>
    <xf numFmtId="0" fontId="33" fillId="3" borderId="12" xfId="18" applyNumberFormat="1" applyFont="1" applyFill="1" applyBorder="1" applyAlignment="1">
      <alignment horizontal="center" vertical="center" wrapText="1" shrinkToFit="1"/>
    </xf>
    <xf numFmtId="0" fontId="33" fillId="3" borderId="1" xfId="18" applyNumberFormat="1" applyFont="1" applyFill="1" applyBorder="1" applyAlignment="1">
      <alignment horizontal="center" vertical="center" wrapText="1"/>
    </xf>
    <xf numFmtId="0" fontId="19" fillId="3" borderId="11" xfId="17" applyFont="1" applyFill="1" applyBorder="1" applyAlignment="1">
      <alignment horizontal="center" vertical="center" wrapText="1"/>
    </xf>
    <xf numFmtId="0" fontId="19" fillId="3" borderId="12" xfId="17" applyFont="1" applyFill="1" applyBorder="1" applyAlignment="1">
      <alignment horizontal="center" vertical="center" wrapText="1"/>
    </xf>
    <xf numFmtId="0" fontId="19" fillId="3" borderId="11" xfId="18" applyNumberFormat="1" applyFont="1" applyFill="1" applyBorder="1" applyAlignment="1">
      <alignment horizontal="center" vertical="center" wrapText="1"/>
    </xf>
    <xf numFmtId="0" fontId="19" fillId="3" borderId="79" xfId="18" applyNumberFormat="1" applyFont="1" applyFill="1" applyBorder="1" applyAlignment="1">
      <alignment horizontal="center" vertical="center" wrapText="1"/>
    </xf>
    <xf numFmtId="0" fontId="19" fillId="3" borderId="11" xfId="18" applyNumberFormat="1" applyFont="1" applyFill="1" applyBorder="1" applyAlignment="1">
      <alignment horizontal="center" vertical="center" shrinkToFit="1"/>
    </xf>
    <xf numFmtId="0" fontId="19" fillId="3" borderId="12" xfId="18" applyNumberFormat="1" applyFont="1" applyFill="1" applyBorder="1" applyAlignment="1">
      <alignment horizontal="center" vertical="center" shrinkToFit="1"/>
    </xf>
    <xf numFmtId="0" fontId="34" fillId="0" borderId="11" xfId="17" applyFont="1" applyBorder="1" applyAlignment="1">
      <alignment horizontal="center" vertical="center" wrapText="1"/>
    </xf>
    <xf numFmtId="0" fontId="34" fillId="0" borderId="79" xfId="17" applyFont="1" applyBorder="1" applyAlignment="1">
      <alignment horizontal="center" vertical="center" wrapText="1"/>
    </xf>
    <xf numFmtId="0" fontId="34" fillId="0" borderId="12" xfId="17" applyFont="1" applyBorder="1" applyAlignment="1">
      <alignment horizontal="center" vertical="center" wrapText="1"/>
    </xf>
    <xf numFmtId="0" fontId="16" fillId="0" borderId="11" xfId="17" applyFont="1" applyBorder="1" applyAlignment="1">
      <alignment horizontal="center" vertical="center" wrapText="1"/>
    </xf>
    <xf numFmtId="0" fontId="16" fillId="0" borderId="79" xfId="17" applyFont="1" applyBorder="1" applyAlignment="1">
      <alignment horizontal="center" vertical="center" wrapText="1"/>
    </xf>
    <xf numFmtId="0" fontId="16" fillId="0" borderId="12" xfId="17" applyFont="1" applyBorder="1" applyAlignment="1">
      <alignment horizontal="center" vertical="center" wrapText="1"/>
    </xf>
    <xf numFmtId="0" fontId="32" fillId="3" borderId="11" xfId="17" applyFont="1" applyFill="1" applyBorder="1" applyAlignment="1">
      <alignment horizontal="center" vertical="center"/>
    </xf>
    <xf numFmtId="0" fontId="32" fillId="3" borderId="79" xfId="17" applyFont="1" applyFill="1" applyBorder="1" applyAlignment="1">
      <alignment horizontal="center" vertical="center"/>
    </xf>
    <xf numFmtId="0" fontId="32" fillId="3" borderId="12" xfId="17" applyFont="1" applyFill="1" applyBorder="1" applyAlignment="1">
      <alignment horizontal="center" vertical="center"/>
    </xf>
    <xf numFmtId="0" fontId="19" fillId="3" borderId="11" xfId="18" applyNumberFormat="1" applyFont="1" applyFill="1" applyBorder="1" applyAlignment="1">
      <alignment horizontal="center" vertical="center" wrapText="1" shrinkToFit="1"/>
    </xf>
    <xf numFmtId="0" fontId="19" fillId="3" borderId="79" xfId="18" applyNumberFormat="1" applyFont="1" applyFill="1" applyBorder="1" applyAlignment="1">
      <alignment horizontal="center" vertical="center" wrapText="1" shrinkToFit="1"/>
    </xf>
    <xf numFmtId="0" fontId="19" fillId="3" borderId="12" xfId="18" applyNumberFormat="1" applyFont="1" applyFill="1" applyBorder="1" applyAlignment="1">
      <alignment horizontal="center" vertical="center" wrapText="1" shrinkToFit="1"/>
    </xf>
    <xf numFmtId="0" fontId="19" fillId="3" borderId="12" xfId="17" applyFont="1" applyFill="1" applyBorder="1" applyAlignment="1">
      <alignment horizontal="center" vertical="center"/>
    </xf>
    <xf numFmtId="0" fontId="34" fillId="0" borderId="10" xfId="17" applyFont="1" applyBorder="1" applyAlignment="1">
      <alignment horizontal="center" vertical="center" wrapText="1"/>
    </xf>
    <xf numFmtId="0" fontId="34" fillId="0" borderId="83" xfId="17" applyFont="1" applyBorder="1" applyAlignment="1">
      <alignment horizontal="center" vertical="center" wrapText="1"/>
    </xf>
    <xf numFmtId="0" fontId="34" fillId="0" borderId="4" xfId="17" applyFont="1" applyBorder="1" applyAlignment="1">
      <alignment horizontal="center" vertical="center" wrapText="1"/>
    </xf>
    <xf numFmtId="0" fontId="44" fillId="0" borderId="85" xfId="17" applyFont="1" applyBorder="1" applyAlignment="1" applyProtection="1">
      <alignment horizontal="center" vertical="center" shrinkToFit="1"/>
      <protection locked="0"/>
    </xf>
    <xf numFmtId="0" fontId="44" fillId="0" borderId="86" xfId="17" applyFont="1" applyBorder="1" applyAlignment="1" applyProtection="1">
      <alignment horizontal="center" vertical="center" shrinkToFit="1"/>
      <protection locked="0"/>
    </xf>
    <xf numFmtId="0" fontId="42" fillId="4" borderId="61" xfId="17" applyFont="1" applyFill="1" applyBorder="1" applyAlignment="1">
      <alignment horizontal="left" vertical="center"/>
    </xf>
    <xf numFmtId="0" fontId="42" fillId="4" borderId="62" xfId="17" applyFont="1" applyFill="1" applyBorder="1" applyAlignment="1">
      <alignment horizontal="left" vertical="center"/>
    </xf>
    <xf numFmtId="0" fontId="42" fillId="4" borderId="93" xfId="17" applyFont="1" applyFill="1" applyBorder="1" applyAlignment="1">
      <alignment horizontal="left" vertical="center"/>
    </xf>
    <xf numFmtId="0" fontId="42" fillId="0" borderId="5" xfId="17" applyFont="1" applyBorder="1" applyAlignment="1" applyProtection="1">
      <alignment horizontal="left" vertical="center"/>
      <protection locked="0"/>
    </xf>
    <xf numFmtId="0" fontId="39" fillId="0" borderId="6" xfId="17" applyFont="1" applyBorder="1" applyAlignment="1" applyProtection="1">
      <alignment horizontal="left" vertical="center"/>
      <protection locked="0"/>
    </xf>
    <xf numFmtId="0" fontId="39" fillId="0" borderId="7" xfId="17" applyFont="1" applyBorder="1" applyAlignment="1" applyProtection="1">
      <alignment horizontal="left" vertical="center"/>
      <protection locked="0"/>
    </xf>
    <xf numFmtId="0" fontId="42" fillId="5" borderId="85" xfId="17" applyFont="1" applyFill="1" applyBorder="1" applyAlignment="1" applyProtection="1">
      <alignment horizontal="left" vertical="center" shrinkToFit="1"/>
      <protection locked="0"/>
    </xf>
    <xf numFmtId="0" fontId="39" fillId="5" borderId="86" xfId="17" applyFont="1" applyFill="1" applyBorder="1" applyAlignment="1" applyProtection="1">
      <alignment horizontal="left" vertical="center" shrinkToFit="1"/>
      <protection locked="0"/>
    </xf>
    <xf numFmtId="0" fontId="42" fillId="0" borderId="2" xfId="17" applyFont="1" applyBorder="1" applyAlignment="1" applyProtection="1">
      <alignment horizontal="left" vertical="center"/>
      <protection locked="0"/>
    </xf>
    <xf numFmtId="0" fontId="42" fillId="0" borderId="3" xfId="17" applyFont="1" applyBorder="1" applyAlignment="1" applyProtection="1">
      <alignment horizontal="left" vertical="center"/>
      <protection locked="0"/>
    </xf>
    <xf numFmtId="0" fontId="42" fillId="0" borderId="4" xfId="17" applyFont="1" applyBorder="1" applyAlignment="1" applyProtection="1">
      <alignment horizontal="left" vertical="center"/>
      <protection locked="0"/>
    </xf>
    <xf numFmtId="0" fontId="42" fillId="5" borderId="61" xfId="17" applyFont="1" applyFill="1" applyBorder="1" applyAlignment="1" applyProtection="1">
      <alignment horizontal="left" vertical="center" shrinkToFit="1"/>
      <protection locked="0"/>
    </xf>
    <xf numFmtId="0" fontId="39" fillId="5" borderId="62" xfId="17" applyFont="1" applyFill="1" applyBorder="1" applyAlignment="1" applyProtection="1">
      <alignment horizontal="left" vertical="center" shrinkToFit="1"/>
      <protection locked="0"/>
    </xf>
    <xf numFmtId="0" fontId="39" fillId="5" borderId="93" xfId="17" applyFont="1" applyFill="1" applyBorder="1" applyAlignment="1" applyProtection="1">
      <alignment horizontal="left" vertical="center" shrinkToFit="1"/>
      <protection locked="0"/>
    </xf>
    <xf numFmtId="0" fontId="0" fillId="0" borderId="62" xfId="0" applyBorder="1" applyAlignment="1">
      <alignment horizontal="left" vertical="center"/>
    </xf>
    <xf numFmtId="0" fontId="0" fillId="0" borderId="93" xfId="0" applyBorder="1" applyAlignment="1">
      <alignment horizontal="left" vertical="center"/>
    </xf>
  </cellXfs>
  <cellStyles count="29">
    <cellStyle name="ハイパーリンク" xfId="28" builtinId="8"/>
    <cellStyle name="ハイパーリンク 2" xfId="11" xr:uid="{00000000-0005-0000-0000-000001000000}"/>
    <cellStyle name="桁区切り" xfId="1" builtinId="6"/>
    <cellStyle name="桁区切り 2" xfId="5" xr:uid="{00000000-0005-0000-0000-000003000000}"/>
    <cellStyle name="桁区切り 2 2" xfId="12" xr:uid="{00000000-0005-0000-0000-000004000000}"/>
    <cellStyle name="桁区切り 2 2 2" xfId="15" xr:uid="{00000000-0005-0000-0000-000005000000}"/>
    <cellStyle name="桁区切り 2 2 2 2" xfId="19" xr:uid="{00000000-0005-0000-0000-000006000000}"/>
    <cellStyle name="桁区切り 2 2 3" xfId="25" xr:uid="{3B0B025B-F711-4213-9FD7-F3E5E6BECA50}"/>
    <cellStyle name="桁区切り 2 3" xfId="14" xr:uid="{00000000-0005-0000-0000-000007000000}"/>
    <cellStyle name="桁区切り 2 3 2" xfId="18" xr:uid="{00000000-0005-0000-0000-000008000000}"/>
    <cellStyle name="桁区切り 2 3 3" xfId="27" xr:uid="{E63E4CBF-CBA3-4DF1-8D98-2F489600926C}"/>
    <cellStyle name="桁区切り 2 4" xfId="23" xr:uid="{6D1BA202-033B-4CDE-864E-0B7652FC6FFF}"/>
    <cellStyle name="桁区切り 3" xfId="6" xr:uid="{00000000-0005-0000-0000-000009000000}"/>
    <cellStyle name="桁区切り 4" xfId="8" xr:uid="{00000000-0005-0000-0000-00000A000000}"/>
    <cellStyle name="桁区切り 5" xfId="10" xr:uid="{00000000-0005-0000-0000-00000B000000}"/>
    <cellStyle name="桁区切り 6" xfId="21" xr:uid="{624A1312-F2A8-4610-8E67-56F333AC240A}"/>
    <cellStyle name="標準" xfId="0" builtinId="0"/>
    <cellStyle name="標準 2" xfId="2" xr:uid="{00000000-0005-0000-0000-00000D000000}"/>
    <cellStyle name="標準 2 2" xfId="7" xr:uid="{00000000-0005-0000-0000-00000E000000}"/>
    <cellStyle name="標準 2 2 2" xfId="26" xr:uid="{D832C6B6-E5E3-48FA-85E1-1CE58207543C}"/>
    <cellStyle name="標準 3" xfId="3" xr:uid="{00000000-0005-0000-0000-00000F000000}"/>
    <cellStyle name="標準 3 2" xfId="4" xr:uid="{00000000-0005-0000-0000-000010000000}"/>
    <cellStyle name="標準 3 2 2" xfId="13" xr:uid="{00000000-0005-0000-0000-000011000000}"/>
    <cellStyle name="標準 3 2 2 2" xfId="17" xr:uid="{00000000-0005-0000-0000-000012000000}"/>
    <cellStyle name="標準 3 2 2 2 2" xfId="24" xr:uid="{555751A3-7714-4458-8B8A-06EB1F72F25C}"/>
    <cellStyle name="標準 3 2 3" xfId="22" xr:uid="{5A4D83B6-D020-4EB8-8367-99902DC0FBF0}"/>
    <cellStyle name="標準 4" xfId="9" xr:uid="{00000000-0005-0000-0000-000013000000}"/>
    <cellStyle name="標準 5" xfId="16" xr:uid="{00000000-0005-0000-0000-000014000000}"/>
    <cellStyle name="標準 6" xfId="20" xr:uid="{106F17F8-96B7-4C03-9495-E2B6CEF304FD}"/>
  </cellStyles>
  <dxfs count="53">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62</xdr:col>
      <xdr:colOff>72361</xdr:colOff>
      <xdr:row>0</xdr:row>
      <xdr:rowOff>172621</xdr:rowOff>
    </xdr:from>
    <xdr:to>
      <xdr:col>117</xdr:col>
      <xdr:colOff>92074</xdr:colOff>
      <xdr:row>6</xdr:row>
      <xdr:rowOff>228600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368386" y="172621"/>
          <a:ext cx="5258463" cy="142757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ysClr val="windowText" lastClr="000000"/>
              </a:solidFill>
              <a:effectLst/>
              <a:latin typeface="+mn-ea"/>
              <a:ea typeface="+mn-ea"/>
              <a:cs typeface="+mn-cs"/>
            </a:rPr>
            <a:t>応募申請書の発行日（年月日）を記入してください。</a:t>
          </a:r>
          <a:endParaRPr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今年の４月</a:t>
          </a:r>
          <a:r>
            <a:rPr kumimoji="1" lang="en-US" altLang="ja-JP" sz="1200" b="1">
              <a:solidFill>
                <a:sysClr val="windowText" lastClr="000000"/>
              </a:solidFill>
              <a:effectLst/>
              <a:latin typeface="+mn-ea"/>
              <a:ea typeface="+mn-ea"/>
              <a:cs typeface="+mn-cs"/>
            </a:rPr>
            <a:t>14</a:t>
          </a:r>
          <a:r>
            <a:rPr kumimoji="1" lang="ja-JP" altLang="en-US" sz="1200" b="1">
              <a:solidFill>
                <a:sysClr val="windowText" lastClr="000000"/>
              </a:solidFill>
              <a:effectLst/>
              <a:latin typeface="+mn-ea"/>
              <a:ea typeface="+mn-ea"/>
              <a:cs typeface="+mn-cs"/>
            </a:rPr>
            <a:t>日の場合は「４</a:t>
          </a:r>
          <a:r>
            <a:rPr kumimoji="1" lang="en-US" altLang="ja-JP" sz="1200" b="1">
              <a:solidFill>
                <a:sysClr val="windowText" lastClr="000000"/>
              </a:solidFill>
              <a:effectLst/>
              <a:latin typeface="+mn-ea"/>
              <a:ea typeface="+mn-ea"/>
              <a:cs typeface="+mn-cs"/>
            </a:rPr>
            <a:t>/14</a:t>
          </a:r>
          <a:r>
            <a:rPr kumimoji="1" lang="ja-JP" altLang="en-US" sz="1200" b="1">
              <a:solidFill>
                <a:sysClr val="windowText" lastClr="000000"/>
              </a:solidFill>
              <a:effectLst/>
              <a:latin typeface="+mn-ea"/>
              <a:ea typeface="+mn-ea"/>
              <a:cs typeface="+mn-cs"/>
            </a:rPr>
            <a:t>」と入力してください。和暦で表示</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されます。</a:t>
          </a:r>
        </a:p>
        <a:p>
          <a:r>
            <a:rPr kumimoji="1" lang="ja-JP" altLang="en-US" sz="1200" b="1">
              <a:solidFill>
                <a:sysClr val="windowText" lastClr="000000"/>
              </a:solidFill>
              <a:effectLst/>
              <a:latin typeface="+mn-ea"/>
              <a:ea typeface="+mn-ea"/>
              <a:cs typeface="+mn-cs"/>
            </a:rPr>
            <a:t>　　　　</a:t>
          </a:r>
          <a:r>
            <a:rPr kumimoji="1" lang="ja-JP" altLang="en-US" sz="1200" b="1" u="sng">
              <a:solidFill>
                <a:sysClr val="windowText" lastClr="000000"/>
              </a:solidFill>
              <a:effectLst/>
              <a:latin typeface="+mn-ea"/>
              <a:ea typeface="+mn-ea"/>
              <a:cs typeface="+mn-cs"/>
            </a:rPr>
            <a:t>「</a:t>
          </a:r>
          <a:r>
            <a:rPr kumimoji="1" lang="en-US" altLang="ja-JP" sz="1200" b="1" u="sng">
              <a:solidFill>
                <a:sysClr val="windowText" lastClr="000000"/>
              </a:solidFill>
              <a:effectLst/>
              <a:latin typeface="+mn-ea"/>
              <a:ea typeface="+mn-ea"/>
              <a:cs typeface="+mn-cs"/>
            </a:rPr>
            <a:t>4/14</a:t>
          </a:r>
          <a:r>
            <a:rPr kumimoji="1" lang="ja-JP" altLang="en-US" sz="1200" b="1" u="sng">
              <a:solidFill>
                <a:sysClr val="windowText" lastClr="000000"/>
              </a:solidFill>
              <a:effectLst/>
              <a:latin typeface="+mn-ea"/>
              <a:ea typeface="+mn-ea"/>
              <a:cs typeface="+mn-cs"/>
            </a:rPr>
            <a:t>」と入力　→　「令和</a:t>
          </a:r>
          <a:r>
            <a:rPr kumimoji="1" lang="en-US" altLang="ja-JP" sz="1200" b="1" u="sng">
              <a:solidFill>
                <a:sysClr val="windowText" lastClr="000000"/>
              </a:solidFill>
              <a:effectLst/>
              <a:latin typeface="+mn-ea"/>
              <a:ea typeface="+mn-ea"/>
              <a:cs typeface="+mn-cs"/>
            </a:rPr>
            <a:t>7</a:t>
          </a:r>
          <a:r>
            <a:rPr kumimoji="1" lang="ja-JP" altLang="en-US" sz="1200" b="1" u="sng">
              <a:solidFill>
                <a:sysClr val="windowText" lastClr="000000"/>
              </a:solidFill>
              <a:effectLst/>
              <a:latin typeface="+mn-ea"/>
              <a:ea typeface="+mn-ea"/>
              <a:cs typeface="+mn-cs"/>
            </a:rPr>
            <a:t>年</a:t>
          </a:r>
          <a:r>
            <a:rPr kumimoji="1" lang="en-US" altLang="ja-JP" sz="1200" b="1" u="sng">
              <a:solidFill>
                <a:sysClr val="windowText" lastClr="000000"/>
              </a:solidFill>
              <a:effectLst/>
              <a:latin typeface="+mn-ea"/>
              <a:ea typeface="+mn-ea"/>
              <a:cs typeface="+mn-cs"/>
            </a:rPr>
            <a:t>4</a:t>
          </a:r>
          <a:r>
            <a:rPr kumimoji="1" lang="ja-JP" altLang="en-US" sz="1200" b="1" u="sng">
              <a:solidFill>
                <a:sysClr val="windowText" lastClr="000000"/>
              </a:solidFill>
              <a:effectLst/>
              <a:latin typeface="+mn-ea"/>
              <a:ea typeface="+mn-ea"/>
              <a:cs typeface="+mn-cs"/>
            </a:rPr>
            <a:t>月</a:t>
          </a:r>
          <a:r>
            <a:rPr kumimoji="1" lang="en-US" altLang="ja-JP" sz="1200" b="1" u="sng">
              <a:solidFill>
                <a:sysClr val="windowText" lastClr="000000"/>
              </a:solidFill>
              <a:effectLst/>
              <a:latin typeface="+mn-ea"/>
              <a:ea typeface="+mn-ea"/>
              <a:cs typeface="+mn-cs"/>
            </a:rPr>
            <a:t>14</a:t>
          </a:r>
          <a:r>
            <a:rPr kumimoji="1" lang="ja-JP" altLang="en-US" sz="1200" b="1" u="sng">
              <a:solidFill>
                <a:sysClr val="windowText" lastClr="000000"/>
              </a:solidFill>
              <a:effectLst/>
              <a:latin typeface="+mn-ea"/>
              <a:ea typeface="+mn-ea"/>
              <a:cs typeface="+mn-cs"/>
            </a:rPr>
            <a:t>日」と表示されます。</a:t>
          </a:r>
          <a:r>
            <a:rPr kumimoji="1" lang="ja-JP" altLang="en-US" sz="1200" b="1">
              <a:solidFill>
                <a:sysClr val="windowText" lastClr="000000"/>
              </a:solidFill>
              <a:effectLst/>
              <a:latin typeface="+mn-ea"/>
              <a:ea typeface="+mn-ea"/>
              <a:cs typeface="+mn-cs"/>
            </a:rPr>
            <a:t>　</a:t>
          </a:r>
          <a:r>
            <a:rPr kumimoji="1" lang="ja-JP" altLang="en-US" sz="1200">
              <a:solidFill>
                <a:sysClr val="windowText" lastClr="000000"/>
              </a:solidFill>
              <a:effectLst/>
              <a:latin typeface="+mn-ea"/>
              <a:ea typeface="+mn-ea"/>
              <a:cs typeface="+mn-cs"/>
            </a:rPr>
            <a:t>　</a:t>
          </a:r>
          <a:endParaRPr kumimoji="1" lang="en-US" altLang="ja-JP" sz="1200">
            <a:solidFill>
              <a:sysClr val="windowText" lastClr="000000"/>
            </a:solidFill>
            <a:effectLst/>
            <a:latin typeface="+mn-ea"/>
            <a:ea typeface="+mn-ea"/>
            <a:cs typeface="+mn-cs"/>
          </a:endParaRPr>
        </a:p>
        <a:p>
          <a:endParaRPr kumimoji="1" lang="en-US" altLang="ja-JP" sz="1050">
            <a:solidFill>
              <a:sysClr val="windowText" lastClr="000000"/>
            </a:solidFill>
            <a:effectLst/>
            <a:latin typeface="+mn-lt"/>
            <a:ea typeface="+mn-ea"/>
            <a:cs typeface="+mn-cs"/>
          </a:endParaRPr>
        </a:p>
        <a:p>
          <a:endParaRPr kumimoji="1" lang="ja-JP" altLang="en-US" sz="1050">
            <a:solidFill>
              <a:sysClr val="windowText" lastClr="000000"/>
            </a:solidFill>
          </a:endParaRPr>
        </a:p>
      </xdr:txBody>
    </xdr:sp>
    <xdr:clientData/>
  </xdr:twoCellAnchor>
  <xdr:twoCellAnchor>
    <xdr:from>
      <xdr:col>62</xdr:col>
      <xdr:colOff>72361</xdr:colOff>
      <xdr:row>22</xdr:row>
      <xdr:rowOff>220247</xdr:rowOff>
    </xdr:from>
    <xdr:to>
      <xdr:col>117</xdr:col>
      <xdr:colOff>92074</xdr:colOff>
      <xdr:row>25</xdr:row>
      <xdr:rowOff>266701</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368386" y="5411372"/>
          <a:ext cx="5258463" cy="88465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ja-JP" altLang="en-US" sz="1200" b="1">
              <a:solidFill>
                <a:sysClr val="windowText" lastClr="000000"/>
              </a:solidFill>
              <a:effectLst/>
              <a:latin typeface="+mn-ea"/>
              <a:ea typeface="+mn-ea"/>
              <a:cs typeface="+mn-cs"/>
            </a:rPr>
            <a:t>応募者に関する情報</a:t>
          </a:r>
          <a:endParaRPr kumimoji="0" lang="en-US" altLang="ja-JP" sz="1200" b="1">
            <a:solidFill>
              <a:sysClr val="windowText" lastClr="000000"/>
            </a:solidFill>
            <a:effectLst/>
            <a:latin typeface="+mn-ea"/>
            <a:ea typeface="+mn-ea"/>
            <a:cs typeface="+mn-cs"/>
          </a:endParaRPr>
        </a:p>
        <a:p>
          <a:r>
            <a:rPr kumimoji="0" lang="ja-JP" altLang="en-US" sz="1200" b="1">
              <a:solidFill>
                <a:sysClr val="windowText" lastClr="000000"/>
              </a:solidFill>
              <a:effectLst/>
              <a:latin typeface="+mn-ea"/>
              <a:ea typeface="+mn-ea"/>
              <a:cs typeface="+mn-cs"/>
            </a:rPr>
            <a:t>代表事業者及び共同事業者の団体名、役職、氏名などについて、必要事項を記入してください。</a:t>
          </a:r>
          <a:endParaRPr kumimoji="1" lang="en-US" altLang="ja-JP" sz="1050">
            <a:solidFill>
              <a:sysClr val="windowText" lastClr="000000"/>
            </a:solidFill>
            <a:effectLst/>
            <a:latin typeface="+mn-lt"/>
            <a:ea typeface="+mn-ea"/>
            <a:cs typeface="+mn-cs"/>
          </a:endParaRPr>
        </a:p>
        <a:p>
          <a:endParaRPr kumimoji="1" lang="ja-JP" altLang="en-US" sz="1050">
            <a:solidFill>
              <a:sysClr val="windowText" lastClr="000000"/>
            </a:solidFill>
          </a:endParaRPr>
        </a:p>
      </xdr:txBody>
    </xdr:sp>
    <xdr:clientData/>
  </xdr:twoCellAnchor>
  <xdr:twoCellAnchor>
    <xdr:from>
      <xdr:col>62</xdr:col>
      <xdr:colOff>72361</xdr:colOff>
      <xdr:row>37</xdr:row>
      <xdr:rowOff>163096</xdr:rowOff>
    </xdr:from>
    <xdr:to>
      <xdr:col>117</xdr:col>
      <xdr:colOff>92074</xdr:colOff>
      <xdr:row>46</xdr:row>
      <xdr:rowOff>47625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6368386" y="9783346"/>
          <a:ext cx="5258463" cy="123707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ja-JP" altLang="en-US" sz="1200" b="1">
              <a:solidFill>
                <a:sysClr val="windowText" lastClr="000000"/>
              </a:solidFill>
              <a:effectLst/>
              <a:latin typeface="+mn-ea"/>
              <a:ea typeface="+mn-ea"/>
              <a:cs typeface="+mn-cs"/>
            </a:rPr>
            <a:t>本事業の責任者及び担当者の所属、氏名などについて、必要事項を記入してください。</a:t>
          </a:r>
          <a:endParaRPr kumimoji="0" lang="en-US" altLang="ja-JP" sz="1200" b="1">
            <a:solidFill>
              <a:sysClr val="windowText" lastClr="000000"/>
            </a:solidFill>
            <a:effectLst/>
            <a:latin typeface="+mn-ea"/>
            <a:ea typeface="+mn-ea"/>
            <a:cs typeface="+mn-cs"/>
          </a:endParaRPr>
        </a:p>
        <a:p>
          <a:r>
            <a:rPr kumimoji="0" lang="ja-JP" altLang="en-US" sz="1200" b="1">
              <a:solidFill>
                <a:sysClr val="windowText" lastClr="000000"/>
              </a:solidFill>
              <a:effectLst/>
              <a:latin typeface="+mn-ea"/>
              <a:ea typeface="+mn-ea"/>
              <a:cs typeface="+mn-cs"/>
            </a:rPr>
            <a:t>（</a:t>
          </a:r>
          <a:r>
            <a:rPr kumimoji="0" lang="en-US" altLang="ja-JP" sz="1200" b="1">
              <a:solidFill>
                <a:sysClr val="windowText" lastClr="000000"/>
              </a:solidFill>
              <a:effectLst/>
              <a:latin typeface="+mn-ea"/>
              <a:ea typeface="+mn-ea"/>
              <a:cs typeface="+mn-cs"/>
            </a:rPr>
            <a:t>B-1</a:t>
          </a:r>
          <a:r>
            <a:rPr kumimoji="0" lang="ja-JP" altLang="en-US" sz="1200" b="1">
              <a:solidFill>
                <a:sysClr val="windowText" lastClr="000000"/>
              </a:solidFill>
              <a:effectLst/>
              <a:latin typeface="+mn-ea"/>
              <a:ea typeface="+mn-ea"/>
              <a:cs typeface="+mn-cs"/>
            </a:rPr>
            <a:t>実施計画書に転記されます。）</a:t>
          </a:r>
          <a:r>
            <a:rPr kumimoji="1" lang="ja-JP" altLang="en-US" sz="1200">
              <a:solidFill>
                <a:sysClr val="windowText" lastClr="000000"/>
              </a:solidFill>
              <a:effectLst/>
              <a:latin typeface="+mn-ea"/>
              <a:ea typeface="+mn-ea"/>
              <a:cs typeface="+mn-cs"/>
            </a:rPr>
            <a:t>　</a:t>
          </a:r>
          <a:endParaRPr kumimoji="1" lang="en-US" altLang="ja-JP" sz="1200">
            <a:solidFill>
              <a:sysClr val="windowText" lastClr="000000"/>
            </a:solidFill>
            <a:effectLst/>
            <a:latin typeface="+mn-ea"/>
            <a:ea typeface="+mn-ea"/>
            <a:cs typeface="+mn-cs"/>
          </a:endParaRPr>
        </a:p>
        <a:p>
          <a:endParaRPr kumimoji="1" lang="en-US" altLang="ja-JP" sz="1050">
            <a:solidFill>
              <a:sysClr val="windowText" lastClr="000000"/>
            </a:solidFill>
            <a:effectLst/>
            <a:latin typeface="+mn-lt"/>
            <a:ea typeface="+mn-ea"/>
            <a:cs typeface="+mn-cs"/>
          </a:endParaRPr>
        </a:p>
        <a:p>
          <a:endParaRPr kumimoji="1" lang="ja-JP" altLang="en-US" sz="1050">
            <a:solidFill>
              <a:sysClr val="windowText" lastClr="000000"/>
            </a:solidFill>
          </a:endParaRPr>
        </a:p>
      </xdr:txBody>
    </xdr:sp>
    <xdr:clientData/>
  </xdr:twoCellAnchor>
  <xdr:twoCellAnchor>
    <xdr:from>
      <xdr:col>63</xdr:col>
      <xdr:colOff>38100</xdr:colOff>
      <xdr:row>12</xdr:row>
      <xdr:rowOff>57150</xdr:rowOff>
    </xdr:from>
    <xdr:to>
      <xdr:col>118</xdr:col>
      <xdr:colOff>57813</xdr:colOff>
      <xdr:row>13</xdr:row>
      <xdr:rowOff>200025</xdr:rowOff>
    </xdr:to>
    <xdr:sp macro="" textlink="">
      <xdr:nvSpPr>
        <xdr:cNvPr id="3" name="テキスト ボックス 2">
          <a:extLst>
            <a:ext uri="{FF2B5EF4-FFF2-40B4-BE49-F238E27FC236}">
              <a16:creationId xmlns:a16="http://schemas.microsoft.com/office/drawing/2014/main" id="{9CE23413-1E74-48A1-AB24-26AA14B91BFD}"/>
            </a:ext>
          </a:extLst>
        </xdr:cNvPr>
        <xdr:cNvSpPr txBox="1"/>
      </xdr:nvSpPr>
      <xdr:spPr>
        <a:xfrm>
          <a:off x="6429375" y="2962275"/>
          <a:ext cx="5258463" cy="3714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ja-JP" altLang="en-US" sz="1200" b="1">
              <a:solidFill>
                <a:sysClr val="windowText" lastClr="000000"/>
              </a:solidFill>
              <a:effectLst/>
              <a:latin typeface="+mn-ea"/>
              <a:ea typeface="+mn-ea"/>
              <a:cs typeface="+mn-cs"/>
            </a:rPr>
            <a:t>応募申請の区分を営農地又は水面等選択してください。</a:t>
          </a:r>
          <a:endParaRPr kumimoji="0" lang="en-US" altLang="ja-JP" sz="1200" b="1">
            <a:solidFill>
              <a:sysClr val="windowText" lastClr="000000"/>
            </a:solidFill>
            <a:effectLst/>
            <a:latin typeface="+mn-ea"/>
            <a:ea typeface="+mn-ea"/>
            <a:cs typeface="+mn-cs"/>
          </a:endParaRPr>
        </a:p>
        <a:p>
          <a:endParaRPr kumimoji="1" lang="en-US" altLang="ja-JP" sz="1050">
            <a:solidFill>
              <a:sysClr val="windowText" lastClr="000000"/>
            </a:solidFill>
            <a:effectLst/>
            <a:latin typeface="+mn-lt"/>
            <a:ea typeface="+mn-ea"/>
            <a:cs typeface="+mn-cs"/>
          </a:endParaRPr>
        </a:p>
        <a:p>
          <a:endParaRPr kumimoji="1" lang="ja-JP" altLang="en-US" sz="10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81</xdr:col>
      <xdr:colOff>331786</xdr:colOff>
      <xdr:row>171</xdr:row>
      <xdr:rowOff>57146</xdr:rowOff>
    </xdr:from>
    <xdr:to>
      <xdr:col>109</xdr:col>
      <xdr:colOff>638175</xdr:colOff>
      <xdr:row>202</xdr:row>
      <xdr:rowOff>104246</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485061" y="31413446"/>
          <a:ext cx="7783514" cy="57240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7.</a:t>
          </a:r>
          <a:r>
            <a:rPr kumimoji="1" lang="ja-JP" altLang="en-US" sz="1050" b="0">
              <a:solidFill>
                <a:sysClr val="windowText" lastClr="000000"/>
              </a:solidFill>
              <a:latin typeface="+mn-ea"/>
              <a:ea typeface="+mn-ea"/>
            </a:rPr>
            <a:t>事業の効果＞</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補助対象設備による電力の使途</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＊太陽光発電設備について、年間の再エネ発電量</a:t>
          </a:r>
          <a:r>
            <a:rPr kumimoji="1" lang="en-US" altLang="ja-JP" sz="1050" b="0">
              <a:solidFill>
                <a:sysClr val="windowText" lastClr="000000"/>
              </a:solidFill>
              <a:latin typeface="+mn-ea"/>
              <a:ea typeface="+mn-ea"/>
            </a:rPr>
            <a:t>(A)</a:t>
          </a:r>
          <a:r>
            <a:rPr kumimoji="1" lang="ja-JP" altLang="en-US" sz="1050" b="0">
              <a:solidFill>
                <a:sysClr val="windowText" lastClr="000000"/>
              </a:solidFill>
              <a:latin typeface="+mn-ea"/>
              <a:ea typeface="+mn-ea"/>
            </a:rPr>
            <a:t>、うち施設で消費できる年間発電量</a:t>
          </a:r>
          <a:r>
            <a:rPr kumimoji="1" lang="en-US" altLang="ja-JP" sz="1050" b="0">
              <a:solidFill>
                <a:sysClr val="windowText" lastClr="000000"/>
              </a:solidFill>
              <a:latin typeface="+mn-ea"/>
              <a:ea typeface="+mn-ea"/>
            </a:rPr>
            <a:t>(B)</a:t>
          </a:r>
          <a:r>
            <a:rPr kumimoji="1" lang="ja-JP" altLang="en-US" sz="1050" b="0">
              <a:solidFill>
                <a:sysClr val="windowText" lastClr="000000"/>
              </a:solidFill>
              <a:latin typeface="+mn-ea"/>
              <a:ea typeface="+mn-ea"/>
            </a:rPr>
            <a:t>、施設の年間電力消費量</a:t>
          </a:r>
          <a:r>
            <a:rPr kumimoji="1" lang="en-US" altLang="ja-JP" sz="1050" b="0">
              <a:solidFill>
                <a:sysClr val="windowText" lastClr="000000"/>
              </a:solidFill>
              <a:latin typeface="+mn-ea"/>
              <a:ea typeface="+mn-ea"/>
            </a:rPr>
            <a:t>(D)</a:t>
          </a:r>
          <a:r>
            <a:rPr kumimoji="1" lang="ja-JP" altLang="en-US" sz="1050" b="0">
              <a:solidFill>
                <a:sysClr val="windowText" lastClr="000000"/>
              </a:solidFill>
              <a:latin typeface="+mn-ea"/>
              <a:ea typeface="+mn-ea"/>
            </a:rPr>
            <a:t>、</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施設の年間電力消費量（昼間）</a:t>
          </a:r>
          <a:r>
            <a:rPr kumimoji="1" lang="en-US" altLang="ja-JP" sz="1050" b="0">
              <a:solidFill>
                <a:sysClr val="windowText" lastClr="000000"/>
              </a:solidFill>
              <a:latin typeface="+mn-ea"/>
              <a:ea typeface="+mn-ea"/>
            </a:rPr>
            <a:t>(E)</a:t>
          </a:r>
          <a:r>
            <a:rPr kumimoji="1" lang="ja-JP" altLang="en-US" sz="1050" b="0">
              <a:solidFill>
                <a:sysClr val="windowText" lastClr="000000"/>
              </a:solidFill>
              <a:latin typeface="+mn-ea"/>
              <a:ea typeface="+mn-ea"/>
            </a:rPr>
            <a:t>を記載するとともに、その根拠資料を</a:t>
          </a:r>
          <a:r>
            <a:rPr kumimoji="1" lang="en-US" altLang="ja-JP" sz="1050" b="0">
              <a:solidFill>
                <a:sysClr val="windowText" lastClr="000000"/>
              </a:solidFill>
              <a:latin typeface="+mn-ea"/>
              <a:ea typeface="+mn-ea"/>
            </a:rPr>
            <a:t>B-9</a:t>
          </a:r>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B-10</a:t>
          </a:r>
          <a:r>
            <a:rPr kumimoji="1" lang="ja-JP" altLang="en-US" sz="1050" b="0">
              <a:solidFill>
                <a:sysClr val="windowText" lastClr="000000"/>
              </a:solidFill>
              <a:latin typeface="+mn-ea"/>
              <a:ea typeface="+mn-ea"/>
            </a:rPr>
            <a:t>に添付してください。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＊蓄電池システムは、「年間の再エネ発電量</a:t>
          </a:r>
          <a:r>
            <a:rPr kumimoji="1" lang="en-US" altLang="ja-JP" sz="1050" b="0">
              <a:solidFill>
                <a:sysClr val="windowText" lastClr="000000"/>
              </a:solidFill>
              <a:latin typeface="+mn-ea"/>
              <a:ea typeface="+mn-ea"/>
            </a:rPr>
            <a:t>(A)</a:t>
          </a:r>
          <a:r>
            <a:rPr kumimoji="1" lang="ja-JP" altLang="en-US" sz="1050" b="0">
              <a:solidFill>
                <a:sysClr val="windowText" lastClr="000000"/>
              </a:solidFill>
              <a:latin typeface="+mn-ea"/>
              <a:ea typeface="+mn-ea"/>
            </a:rPr>
            <a:t>」から「</a:t>
          </a:r>
          <a:r>
            <a:rPr kumimoji="1" lang="ja-JP" altLang="ja-JP" sz="1050" b="0">
              <a:solidFill>
                <a:sysClr val="windowText" lastClr="000000"/>
              </a:solidFill>
              <a:effectLst/>
              <a:latin typeface="+mn-ea"/>
              <a:ea typeface="+mn-ea"/>
              <a:cs typeface="+mn-cs"/>
            </a:rPr>
            <a:t>うち施設で消費できる年間発電量</a:t>
          </a:r>
          <a:r>
            <a:rPr kumimoji="1" lang="en-US" altLang="ja-JP" sz="1050" b="0">
              <a:solidFill>
                <a:sysClr val="windowText" lastClr="000000"/>
              </a:solidFill>
              <a:effectLst/>
              <a:latin typeface="+mn-ea"/>
              <a:ea typeface="+mn-ea"/>
              <a:cs typeface="+mn-cs"/>
            </a:rPr>
            <a:t>(B)</a:t>
          </a:r>
          <a:r>
            <a:rPr kumimoji="1" lang="ja-JP" altLang="en-US" sz="1050" b="0">
              <a:solidFill>
                <a:sysClr val="windowText" lastClr="000000"/>
              </a:solidFill>
              <a:effectLst/>
              <a:latin typeface="+mn-ea"/>
              <a:ea typeface="+mn-ea"/>
              <a:cs typeface="+mn-cs"/>
            </a:rPr>
            <a:t>」を引いた発電量を上限として　</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en-US" sz="1050" b="0">
              <a:solidFill>
                <a:sysClr val="windowText" lastClr="000000"/>
              </a:solidFill>
              <a:effectLst/>
              <a:latin typeface="+mn-lt"/>
              <a:ea typeface="+mn-ea"/>
              <a:cs typeface="+mn-cs"/>
            </a:rPr>
            <a:t>充電されるので、</a:t>
          </a:r>
          <a:r>
            <a:rPr kumimoji="1" lang="ja-JP" altLang="ja-JP" sz="1050" b="0">
              <a:solidFill>
                <a:sysClr val="windowText" lastClr="000000"/>
              </a:solidFill>
              <a:effectLst/>
              <a:latin typeface="+mn-lt"/>
              <a:ea typeface="+mn-ea"/>
              <a:cs typeface="+mn-cs"/>
            </a:rPr>
            <a:t>「年間の再エネ発電量</a:t>
          </a:r>
          <a:r>
            <a:rPr kumimoji="1" lang="en-US" altLang="ja-JP" sz="1050" b="0">
              <a:solidFill>
                <a:sysClr val="windowText" lastClr="000000"/>
              </a:solidFill>
              <a:effectLst/>
              <a:latin typeface="+mn-lt"/>
              <a:ea typeface="+mn-ea"/>
              <a:cs typeface="+mn-cs"/>
            </a:rPr>
            <a:t>(A)</a:t>
          </a:r>
          <a:r>
            <a:rPr kumimoji="1" lang="ja-JP" altLang="ja-JP" sz="1050" b="0">
              <a:solidFill>
                <a:sysClr val="windowText" lastClr="000000"/>
              </a:solidFill>
              <a:effectLst/>
              <a:latin typeface="+mn-lt"/>
              <a:ea typeface="+mn-ea"/>
              <a:cs typeface="+mn-cs"/>
            </a:rPr>
            <a:t>」</a:t>
          </a:r>
          <a:r>
            <a:rPr kumimoji="1" lang="ja-JP" altLang="en-US" sz="1050" b="0">
              <a:solidFill>
                <a:sysClr val="windowText" lastClr="000000"/>
              </a:solidFill>
              <a:effectLst/>
              <a:latin typeface="+mn-lt"/>
              <a:ea typeface="+mn-ea"/>
              <a:cs typeface="+mn-cs"/>
            </a:rPr>
            <a:t>≧</a:t>
          </a:r>
          <a:r>
            <a:rPr kumimoji="1" lang="ja-JP" altLang="ja-JP" sz="1050" b="0">
              <a:solidFill>
                <a:sysClr val="windowText" lastClr="000000"/>
              </a:solidFill>
              <a:effectLst/>
              <a:latin typeface="+mn-lt"/>
              <a:ea typeface="+mn-ea"/>
              <a:cs typeface="+mn-cs"/>
            </a:rPr>
            <a:t>「うち施設で消費できる年間発電量</a:t>
          </a:r>
          <a:r>
            <a:rPr kumimoji="1" lang="en-US" altLang="ja-JP" sz="1050" b="0">
              <a:solidFill>
                <a:sysClr val="windowText" lastClr="000000"/>
              </a:solidFill>
              <a:effectLst/>
              <a:latin typeface="+mn-lt"/>
              <a:ea typeface="+mn-ea"/>
              <a:cs typeface="+mn-cs"/>
            </a:rPr>
            <a:t>(B)</a:t>
          </a:r>
          <a:r>
            <a:rPr kumimoji="1" lang="ja-JP" altLang="ja-JP" sz="1050" b="0">
              <a:solidFill>
                <a:sysClr val="windowText" lastClr="000000"/>
              </a:solidFill>
              <a:effectLst/>
              <a:latin typeface="+mn-lt"/>
              <a:ea typeface="+mn-ea"/>
              <a:cs typeface="+mn-cs"/>
            </a:rPr>
            <a:t>」</a:t>
          </a:r>
          <a:r>
            <a:rPr kumimoji="1" lang="ja-JP" altLang="en-US" sz="1050" b="0">
              <a:solidFill>
                <a:sysClr val="windowText" lastClr="000000"/>
              </a:solidFill>
              <a:effectLst/>
              <a:latin typeface="+mn-lt"/>
              <a:ea typeface="+mn-ea"/>
              <a:cs typeface="+mn-cs"/>
            </a:rPr>
            <a:t>となります。</a:t>
          </a:r>
          <a:endParaRPr kumimoji="1" lang="en-US" altLang="ja-JP" sz="1050" b="0">
            <a:solidFill>
              <a:sysClr val="windowText" lastClr="000000"/>
            </a:solidFill>
            <a:effectLst/>
            <a:latin typeface="+mn-lt"/>
            <a:ea typeface="+mn-ea"/>
            <a:cs typeface="+mn-cs"/>
          </a:endParaRPr>
        </a:p>
        <a:p>
          <a:r>
            <a:rPr kumimoji="1" lang="ja-JP" altLang="en-US" sz="1050" b="0">
              <a:solidFill>
                <a:sysClr val="windowText" lastClr="000000"/>
              </a:solidFill>
              <a:effectLst/>
              <a:latin typeface="+mn-lt"/>
              <a:ea typeface="+mn-ea"/>
              <a:cs typeface="+mn-cs"/>
            </a:rPr>
            <a:t>　（蓄電池を導入しない場合の消費できる電力量</a:t>
          </a:r>
          <a:r>
            <a:rPr kumimoji="1" lang="en-US" altLang="ja-JP" sz="1050" b="0">
              <a:solidFill>
                <a:sysClr val="windowText" lastClr="000000"/>
              </a:solidFill>
              <a:effectLst/>
              <a:latin typeface="+mn-lt"/>
              <a:ea typeface="+mn-ea"/>
              <a:cs typeface="+mn-cs"/>
            </a:rPr>
            <a:t>(B1)</a:t>
          </a:r>
          <a:r>
            <a:rPr kumimoji="1" lang="ja-JP" altLang="en-US" sz="1050" b="0">
              <a:solidFill>
                <a:sysClr val="windowText" lastClr="000000"/>
              </a:solidFill>
              <a:effectLst/>
              <a:latin typeface="+mn-lt"/>
              <a:ea typeface="+mn-ea"/>
              <a:cs typeface="+mn-cs"/>
            </a:rPr>
            <a:t>、蓄電池を導入する場合の蓄電池の効果による消費できる電力量</a:t>
          </a:r>
          <a:r>
            <a:rPr kumimoji="1" lang="en-US" altLang="ja-JP" sz="1050" b="0">
              <a:solidFill>
                <a:sysClr val="windowText" lastClr="000000"/>
              </a:solidFill>
              <a:effectLst/>
              <a:latin typeface="+mn-lt"/>
              <a:ea typeface="+mn-ea"/>
              <a:cs typeface="+mn-cs"/>
            </a:rPr>
            <a:t>(B2)</a:t>
          </a:r>
          <a:r>
            <a:rPr kumimoji="1" lang="ja-JP" altLang="en-US" sz="1050" b="0">
              <a:solidFill>
                <a:sysClr val="windowText" lastClr="000000"/>
              </a:solidFill>
              <a:effectLst/>
              <a:latin typeface="+mn-lt"/>
              <a:ea typeface="+mn-ea"/>
              <a:cs typeface="+mn-cs"/>
            </a:rPr>
            <a:t>）</a:t>
          </a:r>
          <a:endParaRPr kumimoji="1" lang="ja-JP" altLang="en-US" sz="1050" b="0">
            <a:solidFill>
              <a:sysClr val="windowText" lastClr="000000"/>
            </a:solidFill>
            <a:latin typeface="+mn-ea"/>
            <a:ea typeface="+mn-ea"/>
          </a:endParaRPr>
        </a:p>
        <a:p>
          <a:r>
            <a:rPr kumimoji="1" lang="ja-JP" altLang="en-US" sz="1050" b="0">
              <a:solidFill>
                <a:sysClr val="windowText" lastClr="000000"/>
              </a:solidFill>
              <a:latin typeface="+mn-ea"/>
              <a:ea typeface="+mn-ea"/>
            </a:rPr>
            <a:t>＊根拠資料には、供給先の電力の使途、一日当たりの電力使用量、及び一日または季節的な電力使用量の変化、電力需給</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バランス等を示し、電力設備等の規模が合理的かつ妥当であることを明確に記載してください。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＊補助対象事業で蓄電池を導入する場合は、補助対象事業で導入する太陽光発電設備により発生する電力を蓄電池にて充放電</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することで自家消費率の向上に資することを示すとともに、その根拠資料を添付してください。</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effectLst/>
              <a:latin typeface="+mn-ea"/>
              <a:ea typeface="+mn-ea"/>
              <a:cs typeface="+mn-cs"/>
            </a:rPr>
            <a:t>【CO2</a:t>
          </a:r>
          <a:r>
            <a:rPr kumimoji="1" lang="ja-JP" altLang="ja-JP" sz="1050" b="0">
              <a:solidFill>
                <a:sysClr val="windowText" lastClr="000000"/>
              </a:solidFill>
              <a:effectLst/>
              <a:latin typeface="+mn-ea"/>
              <a:ea typeface="+mn-ea"/>
              <a:cs typeface="+mn-cs"/>
            </a:rPr>
            <a:t>削減効果</a:t>
          </a:r>
          <a:r>
            <a:rPr kumimoji="1" lang="en-US" altLang="ja-JP" sz="1050" b="0">
              <a:solidFill>
                <a:sysClr val="windowText" lastClr="000000"/>
              </a:solidFill>
              <a:effectLst/>
              <a:latin typeface="+mn-ea"/>
              <a:ea typeface="+mn-ea"/>
              <a:cs typeface="+mn-cs"/>
            </a:rPr>
            <a:t>】</a:t>
          </a:r>
        </a:p>
        <a:p>
          <a:pPr eaLnBrk="1" fontAlgn="auto" latinLnBrk="0" hangingPunct="1"/>
          <a:r>
            <a:rPr kumimoji="1" lang="ja-JP" altLang="ja-JP" sz="1050" b="0">
              <a:solidFill>
                <a:sysClr val="windowText" lastClr="000000"/>
              </a:solidFill>
              <a:effectLst/>
              <a:latin typeface="+mn-lt"/>
              <a:ea typeface="+mn-ea"/>
              <a:cs typeface="+mn-cs"/>
            </a:rPr>
            <a:t>＊上記エクセルファイルにおいて記載する各々の設定根拠・引用元に係る具体的資料（</a:t>
          </a:r>
          <a:r>
            <a:rPr kumimoji="1" lang="en-US" altLang="ja-JP" sz="1050" b="0">
              <a:solidFill>
                <a:sysClr val="windowText" lastClr="000000"/>
              </a:solidFill>
              <a:effectLst/>
              <a:latin typeface="+mn-lt"/>
              <a:ea typeface="+mn-ea"/>
              <a:cs typeface="+mn-cs"/>
            </a:rPr>
            <a:t>B-10</a:t>
          </a:r>
          <a:r>
            <a:rPr kumimoji="1" lang="ja-JP" altLang="ja-JP" sz="1050" b="0">
              <a:solidFill>
                <a:sysClr val="windowText" lastClr="000000"/>
              </a:solidFill>
              <a:effectLst/>
              <a:latin typeface="+mn-lt"/>
              <a:ea typeface="+mn-ea"/>
              <a:cs typeface="+mn-cs"/>
            </a:rPr>
            <a:t>）を添付してください。　</a:t>
          </a:r>
          <a:endParaRPr lang="ja-JP" altLang="ja-JP" sz="1050" b="0">
            <a:solidFill>
              <a:sysClr val="windowText" lastClr="000000"/>
            </a:solidFill>
            <a:effectLst/>
          </a:endParaRPr>
        </a:p>
        <a:p>
          <a:pPr eaLnBrk="1" fontAlgn="auto" latinLnBrk="0" hangingPunct="1"/>
          <a:r>
            <a:rPr kumimoji="1" lang="ja-JP" altLang="ja-JP" sz="1050" b="0">
              <a:solidFill>
                <a:sysClr val="windowText" lastClr="000000"/>
              </a:solidFill>
              <a:effectLst/>
              <a:latin typeface="+mn-lt"/>
              <a:ea typeface="+mn-ea"/>
              <a:cs typeface="+mn-cs"/>
            </a:rPr>
            <a:t>　（</a:t>
          </a:r>
          <a:r>
            <a:rPr kumimoji="1" lang="en-US" altLang="ja-JP" sz="1050" b="0">
              <a:solidFill>
                <a:sysClr val="windowText" lastClr="000000"/>
              </a:solidFill>
              <a:effectLst/>
              <a:latin typeface="+mn-lt"/>
              <a:ea typeface="+mn-ea"/>
              <a:cs typeface="+mn-cs"/>
            </a:rPr>
            <a:t>CO2</a:t>
          </a:r>
          <a:r>
            <a:rPr kumimoji="1" lang="ja-JP" altLang="ja-JP" sz="1050" b="0">
              <a:solidFill>
                <a:sysClr val="windowText" lastClr="000000"/>
              </a:solidFill>
              <a:effectLst/>
              <a:latin typeface="+mn-lt"/>
              <a:ea typeface="+mn-ea"/>
              <a:cs typeface="+mn-cs"/>
            </a:rPr>
            <a:t>削減効果の算定に当たっては、一定の安全率を見込むことは可。）</a:t>
          </a:r>
          <a:endParaRPr lang="ja-JP" altLang="ja-JP" sz="1050" b="0">
            <a:solidFill>
              <a:sysClr val="windowText" lastClr="000000"/>
            </a:solidFill>
            <a:effectLst/>
          </a:endParaRPr>
        </a:p>
        <a:p>
          <a:r>
            <a:rPr kumimoji="1" lang="ja-JP" altLang="ja-JP" sz="1050" b="0">
              <a:solidFill>
                <a:sysClr val="windowText" lastClr="000000"/>
              </a:solidFill>
              <a:effectLst/>
              <a:latin typeface="+mn-lt"/>
              <a:ea typeface="+mn-ea"/>
              <a:cs typeface="+mn-cs"/>
            </a:rPr>
            <a:t>　なお、上記ファイル以外を根拠資料とする場合は、</a:t>
          </a:r>
          <a:r>
            <a:rPr kumimoji="1" lang="en-US" altLang="ja-JP" sz="1050" b="0">
              <a:solidFill>
                <a:sysClr val="windowText" lastClr="000000"/>
              </a:solidFill>
              <a:effectLst/>
              <a:latin typeface="+mn-lt"/>
              <a:ea typeface="+mn-ea"/>
              <a:cs typeface="+mn-cs"/>
            </a:rPr>
            <a:t>CO2</a:t>
          </a:r>
          <a:r>
            <a:rPr kumimoji="1" lang="ja-JP" altLang="ja-JP" sz="1050" b="0">
              <a:solidFill>
                <a:sysClr val="windowText" lastClr="000000"/>
              </a:solidFill>
              <a:effectLst/>
              <a:latin typeface="+mn-lt"/>
              <a:ea typeface="+mn-ea"/>
              <a:cs typeface="+mn-cs"/>
            </a:rPr>
            <a:t>排出係数を上記ファイルの値（</a:t>
          </a:r>
          <a:r>
            <a:rPr kumimoji="1" lang="en-US" altLang="ja-JP" sz="1050" b="0">
              <a:solidFill>
                <a:sysClr val="windowText" lastClr="000000"/>
              </a:solidFill>
              <a:effectLst/>
              <a:latin typeface="+mn-lt"/>
              <a:ea typeface="+mn-ea"/>
              <a:cs typeface="+mn-cs"/>
            </a:rPr>
            <a:t>0.438kgCO2/kWh</a:t>
          </a:r>
          <a:r>
            <a:rPr kumimoji="1" lang="ja-JP" altLang="ja-JP" sz="1050" b="0">
              <a:solidFill>
                <a:sysClr val="windowText" lastClr="000000"/>
              </a:solidFill>
              <a:effectLst/>
              <a:latin typeface="+mn-lt"/>
              <a:ea typeface="+mn-ea"/>
              <a:cs typeface="+mn-cs"/>
            </a:rPr>
            <a:t>）で計算して</a:t>
          </a:r>
          <a:endParaRPr lang="ja-JP" altLang="ja-JP" sz="1050" b="0">
            <a:solidFill>
              <a:sysClr val="windowText" lastClr="000000"/>
            </a:solidFill>
            <a:effectLst/>
          </a:endParaRPr>
        </a:p>
        <a:p>
          <a:r>
            <a:rPr kumimoji="1" lang="ja-JP" altLang="ja-JP" sz="1050" b="0">
              <a:solidFill>
                <a:sysClr val="windowText" lastClr="000000"/>
              </a:solidFill>
              <a:effectLst/>
              <a:latin typeface="+mn-lt"/>
              <a:ea typeface="+mn-ea"/>
              <a:cs typeface="+mn-cs"/>
            </a:rPr>
            <a:t>　ください。</a:t>
          </a:r>
          <a:endParaRPr lang="ja-JP" altLang="ja-JP" sz="1050" b="0">
            <a:solidFill>
              <a:sysClr val="windowText" lastClr="000000"/>
            </a:solidFill>
            <a:effectLst/>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原則として「地球温暖化対策事業効果算定ガイドブック＜補助事業申請者用＞（</a:t>
          </a:r>
          <a:r>
            <a:rPr kumimoji="1" lang="ja-JP" altLang="en-US" sz="1050" b="0">
              <a:solidFill>
                <a:sysClr val="windowText" lastClr="000000"/>
              </a:solidFill>
              <a:effectLst/>
              <a:latin typeface="+mn-ea"/>
              <a:ea typeface="+mn-ea"/>
              <a:cs typeface="+mn-cs"/>
            </a:rPr>
            <a:t>令和７年度版</a:t>
          </a:r>
          <a:r>
            <a:rPr kumimoji="1" lang="ja-JP" altLang="ja-JP" sz="1050" b="0">
              <a:solidFill>
                <a:sysClr val="windowText" lastClr="000000"/>
              </a:solidFill>
              <a:effectLst/>
              <a:latin typeface="+mn-ea"/>
              <a:ea typeface="+mn-ea"/>
              <a:cs typeface="+mn-cs"/>
            </a:rPr>
            <a:t>環境省地球環境局）」に</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おいて使用するエクセルファイル（「補助事業申請者向けハード対策事業計算ファイル</a:t>
          </a:r>
          <a:r>
            <a:rPr kumimoji="1" lang="en-US" altLang="ja-JP" sz="1050" b="0">
              <a:solidFill>
                <a:sysClr val="windowText" lastClr="000000"/>
              </a:solidFill>
              <a:effectLst/>
              <a:latin typeface="+mn-ea"/>
              <a:ea typeface="+mn-ea"/>
              <a:cs typeface="+mn-cs"/>
            </a:rPr>
            <a:t>[B.</a:t>
          </a:r>
          <a:r>
            <a:rPr kumimoji="1" lang="ja-JP" altLang="en-US" sz="1050" b="0">
              <a:solidFill>
                <a:sysClr val="windowText" lastClr="000000"/>
              </a:solidFill>
              <a:effectLst/>
              <a:latin typeface="+mn-ea"/>
              <a:ea typeface="+mn-ea"/>
              <a:cs typeface="+mn-cs"/>
            </a:rPr>
            <a:t>再生</a:t>
          </a:r>
          <a:r>
            <a:rPr kumimoji="1" lang="ja-JP" altLang="ja-JP" sz="1050" b="0">
              <a:solidFill>
                <a:sysClr val="windowText" lastClr="000000"/>
              </a:solidFill>
              <a:effectLst/>
              <a:latin typeface="+mn-ea"/>
              <a:ea typeface="+mn-ea"/>
              <a:cs typeface="+mn-cs"/>
            </a:rPr>
            <a:t>可能エネルギー発電用</a:t>
          </a:r>
          <a:r>
            <a:rPr kumimoji="1" lang="en-US" altLang="ja-JP" sz="1050" b="0">
              <a:solidFill>
                <a:sysClr val="windowText" lastClr="000000"/>
              </a:solidFill>
              <a:effectLst/>
              <a:latin typeface="+mn-ea"/>
              <a:ea typeface="+mn-ea"/>
              <a:cs typeface="+mn-cs"/>
            </a:rPr>
            <a:t>]</a:t>
          </a: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シート」）により</a:t>
          </a:r>
          <a:r>
            <a:rPr kumimoji="1" lang="en-US" altLang="ja-JP" sz="1050" b="0">
              <a:solidFill>
                <a:sysClr val="windowText" lastClr="000000"/>
              </a:solidFill>
              <a:effectLst/>
              <a:latin typeface="+mn-ea"/>
              <a:ea typeface="+mn-ea"/>
              <a:cs typeface="+mn-cs"/>
            </a:rPr>
            <a:t>CO2</a:t>
          </a:r>
          <a:r>
            <a:rPr kumimoji="1" lang="ja-JP" altLang="ja-JP" sz="1050" b="0">
              <a:solidFill>
                <a:sysClr val="windowText" lastClr="000000"/>
              </a:solidFill>
              <a:effectLst/>
              <a:latin typeface="+mn-ea"/>
              <a:ea typeface="+mn-ea"/>
              <a:cs typeface="+mn-cs"/>
            </a:rPr>
            <a:t>削減効果を算定した上で、その数値を記入するとともに、同ファイルを添付してください。</a:t>
          </a:r>
          <a:endParaRPr kumimoji="1" lang="en-US" altLang="ja-JP" sz="1050" b="0">
            <a:solidFill>
              <a:sysClr val="windowText" lastClr="000000"/>
            </a:solidFill>
            <a:effectLst/>
            <a:latin typeface="+mn-ea"/>
            <a:ea typeface="+mn-ea"/>
            <a:cs typeface="+mn-cs"/>
          </a:endParaRPr>
        </a:p>
        <a:p>
          <a:pPr eaLnBrk="1" fontAlgn="auto" latinLnBrk="0" hangingPunct="1"/>
          <a:r>
            <a:rPr kumimoji="1" lang="ja-JP" altLang="en-US" sz="1100" b="0">
              <a:solidFill>
                <a:sysClr val="windowText" lastClr="000000"/>
              </a:solidFill>
              <a:effectLst/>
              <a:latin typeface="+mn-ea"/>
              <a:ea typeface="+mn-ea"/>
              <a:cs typeface="+mn-cs"/>
            </a:rPr>
            <a:t>　</a:t>
          </a:r>
          <a:r>
            <a:rPr kumimoji="1" lang="ja-JP" altLang="en-US" sz="1050" b="0">
              <a:solidFill>
                <a:sysClr val="windowText" lastClr="000000"/>
              </a:solidFill>
              <a:effectLst/>
              <a:latin typeface="+mn-ea"/>
              <a:ea typeface="+mn-ea"/>
              <a:cs typeface="+mn-cs"/>
            </a:rPr>
            <a:t>　</a:t>
          </a:r>
          <a:r>
            <a:rPr kumimoji="1" lang="ja-JP" altLang="en-US" sz="1050" b="0" u="sng">
              <a:solidFill>
                <a:sysClr val="windowText" lastClr="000000"/>
              </a:solidFill>
              <a:effectLst/>
              <a:latin typeface="+mn-ea"/>
              <a:ea typeface="+mn-ea"/>
              <a:cs typeface="+mn-cs"/>
            </a:rPr>
            <a:t>なお、設備容量</a:t>
          </a:r>
          <a:r>
            <a:rPr kumimoji="1" lang="en-US" altLang="ja-JP" sz="1050" b="0" u="sng">
              <a:solidFill>
                <a:sysClr val="windowText" lastClr="000000"/>
              </a:solidFill>
              <a:effectLst/>
              <a:latin typeface="+mn-ea"/>
              <a:ea typeface="+mn-ea"/>
              <a:cs typeface="+mn-cs"/>
            </a:rPr>
            <a:t>(kW)</a:t>
          </a:r>
          <a:r>
            <a:rPr kumimoji="1" lang="ja-JP" altLang="en-US" sz="1050" b="0" u="sng">
              <a:solidFill>
                <a:sysClr val="windowText" lastClr="000000"/>
              </a:solidFill>
              <a:effectLst/>
              <a:latin typeface="+mn-ea"/>
              <a:ea typeface="+mn-ea"/>
              <a:cs typeface="+mn-cs"/>
            </a:rPr>
            <a:t>は太陽光発電設備のパワコン容量とします。</a:t>
          </a:r>
          <a:endParaRPr lang="ja-JP" altLang="ja-JP" sz="1050" b="0" u="sng">
            <a:solidFill>
              <a:sysClr val="windowText" lastClr="000000"/>
            </a:solidFill>
            <a:effectLst/>
            <a:latin typeface="+mn-ea"/>
            <a:ea typeface="+mn-ea"/>
          </a:endParaRPr>
        </a:p>
        <a:p>
          <a:r>
            <a:rPr kumimoji="1" lang="en-US" altLang="ja-JP" sz="1050" b="0">
              <a:solidFill>
                <a:sysClr val="windowText" lastClr="000000"/>
              </a:solidFill>
              <a:effectLst/>
              <a:latin typeface="+mn-ea"/>
              <a:ea typeface="+mn-ea"/>
              <a:cs typeface="+mn-cs"/>
            </a:rPr>
            <a:t>【CO2</a:t>
          </a:r>
          <a:r>
            <a:rPr kumimoji="1" lang="ja-JP" altLang="ja-JP" sz="1050" b="0">
              <a:solidFill>
                <a:sysClr val="windowText" lastClr="000000"/>
              </a:solidFill>
              <a:effectLst/>
              <a:latin typeface="+mn-ea"/>
              <a:ea typeface="+mn-ea"/>
              <a:cs typeface="+mn-cs"/>
            </a:rPr>
            <a:t>削減コスト・算定根拠</a:t>
          </a:r>
          <a:r>
            <a:rPr kumimoji="1" lang="en-US" altLang="ja-JP" sz="1050" b="0">
              <a:solidFill>
                <a:sysClr val="windowText" lastClr="000000"/>
              </a:solidFill>
              <a:effectLst/>
              <a:latin typeface="+mn-ea"/>
              <a:ea typeface="+mn-ea"/>
              <a:cs typeface="+mn-cs"/>
            </a:rPr>
            <a:t>】</a:t>
          </a:r>
          <a:endParaRPr lang="ja-JP" altLang="ja-JP" sz="1050" b="0">
            <a:solidFill>
              <a:sysClr val="windowText" lastClr="000000"/>
            </a:solidFill>
            <a:effectLst/>
            <a:latin typeface="+mn-ea"/>
            <a:ea typeface="+mn-ea"/>
          </a:endParaRPr>
        </a:p>
        <a:p>
          <a:pPr eaLnBrk="1" fontAlgn="auto" latinLnBrk="0" hangingPunct="1"/>
          <a:r>
            <a:rPr kumimoji="1" lang="ja-JP" altLang="ja-JP" sz="1100" b="0">
              <a:solidFill>
                <a:sysClr val="windowText" lastClr="000000"/>
              </a:solidFill>
              <a:effectLst/>
              <a:latin typeface="+mn-ea"/>
              <a:ea typeface="+mn-ea"/>
              <a:cs typeface="+mn-cs"/>
            </a:rPr>
            <a:t>＊補助金還元に伴う年</a:t>
          </a:r>
          <a:r>
            <a:rPr kumimoji="1" lang="ja-JP" altLang="en-US" sz="1100" b="0">
              <a:solidFill>
                <a:sysClr val="windowText" lastClr="000000"/>
              </a:solidFill>
              <a:effectLst/>
              <a:latin typeface="+mn-ea"/>
              <a:ea typeface="+mn-ea"/>
              <a:cs typeface="+mn-cs"/>
            </a:rPr>
            <a:t>間</a:t>
          </a:r>
          <a:r>
            <a:rPr kumimoji="1" lang="ja-JP" altLang="ja-JP" sz="1100" b="0">
              <a:solidFill>
                <a:sysClr val="windowText" lastClr="000000"/>
              </a:solidFill>
              <a:effectLst/>
              <a:latin typeface="+mn-ea"/>
              <a:ea typeface="+mn-ea"/>
              <a:cs typeface="+mn-cs"/>
            </a:rPr>
            <a:t>節減額と年間維持管理費（見込み）（円</a:t>
          </a:r>
          <a:r>
            <a:rPr kumimoji="1" lang="en-US" altLang="ja-JP" sz="110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年）を記入するとともに、その根拠</a:t>
          </a:r>
          <a:r>
            <a:rPr kumimoji="1" lang="ja-JP" altLang="en-US" sz="1100" b="0">
              <a:solidFill>
                <a:sysClr val="windowText" lastClr="000000"/>
              </a:solidFill>
              <a:effectLst/>
              <a:latin typeface="+mn-ea"/>
              <a:ea typeface="+mn-ea"/>
              <a:cs typeface="+mn-cs"/>
            </a:rPr>
            <a:t>資料</a:t>
          </a:r>
          <a:r>
            <a:rPr kumimoji="1" lang="ja-JP" altLang="ja-JP" sz="1100" b="0">
              <a:solidFill>
                <a:sysClr val="windowText" lastClr="000000"/>
              </a:solidFill>
              <a:effectLst/>
              <a:latin typeface="+mn-ea"/>
              <a:ea typeface="+mn-ea"/>
              <a:cs typeface="+mn-cs"/>
            </a:rPr>
            <a:t>（</a:t>
          </a:r>
          <a:r>
            <a:rPr kumimoji="1" lang="en-US" altLang="ja-JP" sz="1100" b="0">
              <a:solidFill>
                <a:sysClr val="windowText" lastClr="000000"/>
              </a:solidFill>
              <a:effectLst/>
              <a:latin typeface="+mn-ea"/>
              <a:ea typeface="+mn-ea"/>
              <a:cs typeface="+mn-cs"/>
            </a:rPr>
            <a:t>B-11</a:t>
          </a:r>
          <a:r>
            <a:rPr kumimoji="1" lang="ja-JP" altLang="ja-JP" sz="1100" b="0">
              <a:solidFill>
                <a:sysClr val="windowText" lastClr="000000"/>
              </a:solidFill>
              <a:effectLst/>
              <a:latin typeface="+mn-ea"/>
              <a:ea typeface="+mn-ea"/>
              <a:cs typeface="+mn-cs"/>
            </a:rPr>
            <a:t>）を</a:t>
          </a:r>
          <a:endParaRPr kumimoji="1" lang="en-US" altLang="ja-JP" sz="1100" b="0">
            <a:solidFill>
              <a:sysClr val="windowText" lastClr="000000"/>
            </a:solidFill>
            <a:effectLst/>
            <a:latin typeface="+mn-ea"/>
            <a:ea typeface="+mn-ea"/>
            <a:cs typeface="+mn-cs"/>
          </a:endParaRPr>
        </a:p>
        <a:p>
          <a:pPr eaLnBrk="1" fontAlgn="auto" latinLnBrk="0" hangingPunct="1"/>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添付してください。</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ea"/>
              <a:ea typeface="+mn-ea"/>
              <a:cs typeface="+mn-cs"/>
            </a:rPr>
            <a:t>　</a:t>
          </a:r>
          <a:r>
            <a:rPr kumimoji="1" lang="en-US" altLang="ja-JP" sz="110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「年間節減額」は以下の式を用いて算出してください。</a:t>
          </a:r>
          <a:endParaRPr lang="ja-JP" altLang="ja-JP" sz="1050" b="0">
            <a:solidFill>
              <a:sysClr val="windowText" lastClr="000000"/>
            </a:solidFill>
            <a:effectLst/>
            <a:latin typeface="+mn-ea"/>
            <a:ea typeface="+mn-ea"/>
          </a:endParaRPr>
        </a:p>
        <a:p>
          <a:pPr eaLnBrk="1" fontAlgn="auto" latinLnBrk="0" hangingPunct="1"/>
          <a:r>
            <a:rPr kumimoji="1" lang="ja-JP" altLang="ja-JP" sz="1100" b="0">
              <a:solidFill>
                <a:sysClr val="windowText" lastClr="000000"/>
              </a:solidFill>
              <a:effectLst/>
              <a:latin typeface="+mn-ea"/>
              <a:ea typeface="+mn-ea"/>
              <a:cs typeface="+mn-cs"/>
            </a:rPr>
            <a:t>　　太陽光発電電力（</a:t>
          </a:r>
          <a:r>
            <a:rPr kumimoji="1" lang="en-US" altLang="ja-JP" sz="1100" b="0">
              <a:solidFill>
                <a:sysClr val="windowText" lastClr="000000"/>
              </a:solidFill>
              <a:effectLst/>
              <a:latin typeface="+mn-ea"/>
              <a:ea typeface="+mn-ea"/>
              <a:cs typeface="+mn-cs"/>
            </a:rPr>
            <a:t>kWh</a:t>
          </a:r>
          <a:r>
            <a:rPr kumimoji="1" lang="ja-JP" altLang="ja-JP" sz="1100" b="0">
              <a:solidFill>
                <a:sysClr val="windowText" lastClr="000000"/>
              </a:solidFill>
              <a:effectLst/>
              <a:latin typeface="+mn-ea"/>
              <a:ea typeface="+mn-ea"/>
              <a:cs typeface="+mn-cs"/>
            </a:rPr>
            <a:t>）</a:t>
          </a:r>
          <a:r>
            <a:rPr kumimoji="1" lang="en-US" altLang="ja-JP" sz="1100" b="0">
              <a:solidFill>
                <a:sysClr val="windowText" lastClr="000000"/>
              </a:solidFill>
              <a:effectLst/>
              <a:latin typeface="+mn-ea"/>
              <a:ea typeface="+mn-ea"/>
              <a:cs typeface="+mn-cs"/>
            </a:rPr>
            <a:t>(B)×</a:t>
          </a:r>
          <a:r>
            <a:rPr kumimoji="1" lang="ja-JP" altLang="ja-JP" sz="1100" b="0">
              <a:solidFill>
                <a:sysClr val="windowText" lastClr="000000"/>
              </a:solidFill>
              <a:effectLst/>
              <a:latin typeface="+mn-ea"/>
              <a:ea typeface="+mn-ea"/>
              <a:cs typeface="+mn-cs"/>
            </a:rPr>
            <a:t>太陽光発電設備で発電した時間帯の</a:t>
          </a:r>
          <a:r>
            <a:rPr kumimoji="1" lang="ja-JP" altLang="en-US" sz="1100" b="0">
              <a:solidFill>
                <a:sysClr val="windowText" lastClr="000000"/>
              </a:solidFill>
              <a:effectLst/>
              <a:latin typeface="+mn-ea"/>
              <a:ea typeface="+mn-ea"/>
              <a:cs typeface="+mn-cs"/>
            </a:rPr>
            <a:t>電力会社</a:t>
          </a:r>
          <a:r>
            <a:rPr kumimoji="1" lang="ja-JP" altLang="ja-JP" sz="1100" b="0">
              <a:solidFill>
                <a:sysClr val="windowText" lastClr="000000"/>
              </a:solidFill>
              <a:effectLst/>
              <a:latin typeface="+mn-ea"/>
              <a:ea typeface="+mn-ea"/>
              <a:cs typeface="+mn-cs"/>
            </a:rPr>
            <a:t>電気単価（円</a:t>
          </a:r>
          <a:r>
            <a:rPr kumimoji="1" lang="en-US" altLang="ja-JP" sz="1100" b="0">
              <a:solidFill>
                <a:sysClr val="windowText" lastClr="000000"/>
              </a:solidFill>
              <a:effectLst/>
              <a:latin typeface="+mn-ea"/>
              <a:ea typeface="+mn-ea"/>
              <a:cs typeface="+mn-cs"/>
            </a:rPr>
            <a:t>/kWh</a:t>
          </a:r>
          <a:r>
            <a:rPr kumimoji="1" lang="ja-JP" altLang="ja-JP" sz="1100" b="0">
              <a:solidFill>
                <a:sysClr val="windowText" lastClr="000000"/>
              </a:solidFill>
              <a:effectLst/>
              <a:latin typeface="+mn-ea"/>
              <a:ea typeface="+mn-ea"/>
              <a:cs typeface="+mn-cs"/>
            </a:rPr>
            <a:t>）</a:t>
          </a:r>
          <a:endParaRPr lang="ja-JP" altLang="ja-JP" sz="1050" b="0">
            <a:solidFill>
              <a:sysClr val="windowText" lastClr="000000"/>
            </a:solidFill>
            <a:effectLst/>
            <a:latin typeface="+mn-ea"/>
            <a:ea typeface="+mn-ea"/>
          </a:endParaRPr>
        </a:p>
      </xdr:txBody>
    </xdr:sp>
    <xdr:clientData/>
  </xdr:twoCellAnchor>
  <xdr:twoCellAnchor>
    <xdr:from>
      <xdr:col>81</xdr:col>
      <xdr:colOff>331786</xdr:colOff>
      <xdr:row>202</xdr:row>
      <xdr:rowOff>219075</xdr:rowOff>
    </xdr:from>
    <xdr:to>
      <xdr:col>109</xdr:col>
      <xdr:colOff>542925</xdr:colOff>
      <xdr:row>213</xdr:row>
      <xdr:rowOff>38100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551736" y="38185725"/>
          <a:ext cx="31453139" cy="23336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＜コスト要件を満たすことの説明＞</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１．導入費用（パワコン最大定格出力別）</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＊太陽光発電設備の補助対象経費</a:t>
          </a:r>
          <a:r>
            <a:rPr kumimoji="1" lang="en-US" altLang="ja-JP" sz="1050" b="0">
              <a:solidFill>
                <a:sysClr val="windowText" lastClr="000000"/>
              </a:solidFill>
              <a:latin typeface="+mn-ea"/>
              <a:ea typeface="+mn-ea"/>
            </a:rPr>
            <a:t>×1</a:t>
          </a:r>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2÷</a:t>
          </a:r>
          <a:r>
            <a:rPr kumimoji="1" lang="ja-JP" altLang="en-US" sz="1050" b="0">
              <a:solidFill>
                <a:sysClr val="windowText" lastClr="000000"/>
              </a:solidFill>
              <a:latin typeface="+mn-ea"/>
              <a:ea typeface="+mn-ea"/>
            </a:rPr>
            <a:t>パワーコンディショナの最大定格出力が、</a:t>
          </a:r>
          <a:endParaRPr kumimoji="1" lang="en-US" altLang="ja-JP" sz="1050" b="0">
            <a:solidFill>
              <a:sysClr val="windowText" lastClr="000000"/>
            </a:solidFill>
            <a:latin typeface="+mn-ea"/>
            <a:ea typeface="+mn-ea"/>
          </a:endParaRPr>
        </a:p>
        <a:p>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　・</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10kW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以上</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50kW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未満：</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24.02</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万</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/kW</a:t>
          </a:r>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a:t>
          </a:r>
          <a:endParaRPr lang="en-US" altLang="ja-JP" sz="1050" b="0">
            <a:solidFill>
              <a:sysClr val="windowText" lastClr="000000"/>
            </a:solidFill>
            <a:effectLst/>
            <a:uFill>
              <a:solidFill>
                <a:srgbClr val="000000"/>
              </a:solidFill>
            </a:uFill>
            <a:latin typeface="+mn-ea"/>
            <a:ea typeface="+mn-ea"/>
            <a:cs typeface="ＭＳ 明朝" panose="02020609040205080304" pitchFamily="17" charset="-128"/>
          </a:endParaRPr>
        </a:p>
        <a:p>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　</a:t>
          </a:r>
          <a:r>
            <a:rPr lang="ja-JP" altLang="en-US" sz="1050" b="0" baseline="0">
              <a:solidFill>
                <a:sysClr val="windowText" lastClr="000000"/>
              </a:solidFill>
              <a:effectLst/>
              <a:uFill>
                <a:solidFill>
                  <a:srgbClr val="000000"/>
                </a:solidFill>
              </a:uFill>
              <a:latin typeface="+mn-ea"/>
              <a:ea typeface="+mn-ea"/>
              <a:cs typeface="ＭＳ 明朝" panose="02020609040205080304" pitchFamily="17" charset="-128"/>
            </a:rPr>
            <a:t>・</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50kW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以上：</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18.94</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万円</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を下回るものであること。</a:t>
          </a:r>
        </a:p>
        <a:p>
          <a:pPr marL="400050" indent="-400050" algn="just" fontAlgn="base" hangingPunct="0">
            <a:lnSpc>
              <a:spcPct val="107000"/>
            </a:lnSpc>
          </a:pP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　</a:t>
          </a:r>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但し、</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建築基準法の多雪地域（垂直</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100cm</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以上）においては、</a:t>
          </a:r>
          <a:endParaRPr lang="en-US" altLang="ja-JP" sz="1050" b="0">
            <a:solidFill>
              <a:sysClr val="windowText" lastClr="000000"/>
            </a:solidFill>
            <a:effectLst/>
            <a:uFill>
              <a:solidFill>
                <a:srgbClr val="000000"/>
              </a:solidFill>
            </a:uFill>
            <a:latin typeface="+mn-ea"/>
            <a:ea typeface="+mn-ea"/>
            <a:cs typeface="ＭＳ 明朝" panose="02020609040205080304" pitchFamily="17" charset="-128"/>
          </a:endParaRPr>
        </a:p>
        <a:p>
          <a:pPr marL="400050" indent="-400050" algn="just" fontAlgn="base" hangingPunct="0">
            <a:lnSpc>
              <a:spcPct val="107000"/>
            </a:lnSpc>
          </a:pPr>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　・</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10kW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以上</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50kW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未満：</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28.82</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万円</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a:t>
          </a:r>
          <a:endParaRPr lang="en-US" altLang="ja-JP" sz="1050" b="0">
            <a:solidFill>
              <a:sysClr val="windowText" lastClr="000000"/>
            </a:solidFill>
            <a:effectLst/>
            <a:uFill>
              <a:solidFill>
                <a:srgbClr val="000000"/>
              </a:solidFill>
            </a:uFill>
            <a:latin typeface="+mn-ea"/>
            <a:ea typeface="+mn-ea"/>
            <a:cs typeface="ＭＳ 明朝" panose="02020609040205080304" pitchFamily="17" charset="-128"/>
          </a:endParaRPr>
        </a:p>
        <a:p>
          <a:pPr marL="400050" indent="-400050" algn="just" fontAlgn="base" hangingPunct="0">
            <a:lnSpc>
              <a:spcPct val="107000"/>
            </a:lnSpc>
          </a:pPr>
          <a:r>
            <a:rPr lang="ja-JP" altLang="en-US" sz="1050" b="0">
              <a:solidFill>
                <a:sysClr val="windowText" lastClr="000000"/>
              </a:solidFill>
              <a:effectLst/>
              <a:uFill>
                <a:solidFill>
                  <a:srgbClr val="000000"/>
                </a:solidFill>
              </a:uFill>
              <a:latin typeface="+mn-ea"/>
              <a:ea typeface="+mn-ea"/>
              <a:cs typeface="ＭＳ 明朝" panose="02020609040205080304" pitchFamily="17" charset="-128"/>
            </a:rPr>
            <a:t>　・</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50kW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以上：</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22.73</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万円</a:t>
          </a:r>
          <a:r>
            <a:rPr lang="en-US" altLang="ja-JP" sz="1050" b="0">
              <a:solidFill>
                <a:sysClr val="windowText" lastClr="000000"/>
              </a:solidFill>
              <a:effectLst/>
              <a:uFill>
                <a:solidFill>
                  <a:srgbClr val="000000"/>
                </a:solidFill>
              </a:uFill>
              <a:latin typeface="+mn-ea"/>
              <a:ea typeface="+mn-ea"/>
              <a:cs typeface="ＭＳ 明朝" panose="02020609040205080304" pitchFamily="17" charset="-128"/>
            </a:rPr>
            <a:t>/kW</a:t>
          </a:r>
          <a:r>
            <a:rPr lang="ja-JP" altLang="ja-JP" sz="1050" b="0">
              <a:solidFill>
                <a:sysClr val="windowText" lastClr="000000"/>
              </a:solidFill>
              <a:effectLst/>
              <a:uFill>
                <a:solidFill>
                  <a:srgbClr val="000000"/>
                </a:solidFill>
              </a:uFill>
              <a:latin typeface="+mn-ea"/>
              <a:ea typeface="+mn-ea"/>
              <a:cs typeface="ＭＳ 明朝" panose="02020609040205080304" pitchFamily="17" charset="-128"/>
            </a:rPr>
            <a:t>を下回るもので</a:t>
          </a:r>
          <a:r>
            <a:rPr kumimoji="1" lang="ja-JP" altLang="en-US" sz="1050" b="0">
              <a:solidFill>
                <a:sysClr val="windowText" lastClr="000000"/>
              </a:solidFill>
              <a:latin typeface="+mn-ea"/>
              <a:ea typeface="+mn-ea"/>
            </a:rPr>
            <a:t>あること。</a:t>
          </a:r>
          <a:endParaRPr kumimoji="1" lang="en-US" altLang="ja-JP" sz="1050" b="0">
            <a:solidFill>
              <a:sysClr val="windowText" lastClr="000000"/>
            </a:solidFill>
            <a:latin typeface="+mn-ea"/>
            <a:ea typeface="+mn-ea"/>
          </a:endParaRPr>
        </a:p>
        <a:p>
          <a:pPr marL="400050" indent="-400050" algn="just" fontAlgn="base" hangingPunct="0">
            <a:lnSpc>
              <a:spcPct val="107000"/>
            </a:lnSpc>
          </a:pPr>
          <a:r>
            <a:rPr kumimoji="1" lang="ja-JP" altLang="en-US" sz="1050" b="0">
              <a:solidFill>
                <a:sysClr val="windowText" lastClr="000000"/>
              </a:solidFill>
              <a:latin typeface="+mn-ea"/>
              <a:ea typeface="+mn-ea"/>
            </a:rPr>
            <a:t>　　を判定します。</a:t>
          </a:r>
          <a:r>
            <a:rPr kumimoji="1" lang="ja-JP" altLang="en-US" sz="1050" b="0" u="none">
              <a:solidFill>
                <a:sysClr val="windowText" lastClr="000000"/>
              </a:solidFill>
              <a:latin typeface="+mn-ea"/>
              <a:ea typeface="+mn-ea"/>
            </a:rPr>
            <a:t>（判定が「</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」の場合は、補助金を交付できません。）</a:t>
          </a:r>
          <a:endParaRPr kumimoji="1" lang="en-US" altLang="ja-JP" sz="1050" b="0" u="none">
            <a:solidFill>
              <a:sysClr val="windowText" lastClr="000000"/>
            </a:solidFill>
            <a:latin typeface="+mn-ea"/>
            <a:ea typeface="+mn-ea"/>
          </a:endParaRPr>
        </a:p>
        <a:p>
          <a:endParaRPr kumimoji="1" lang="ja-JP" altLang="en-US" sz="1050" b="0">
            <a:solidFill>
              <a:sysClr val="windowText" lastClr="000000"/>
            </a:solidFill>
            <a:latin typeface="+mn-ea"/>
            <a:ea typeface="+mn-ea"/>
          </a:endParaRPr>
        </a:p>
      </xdr:txBody>
    </xdr:sp>
    <xdr:clientData/>
  </xdr:twoCellAnchor>
  <xdr:twoCellAnchor>
    <xdr:from>
      <xdr:col>81</xdr:col>
      <xdr:colOff>322261</xdr:colOff>
      <xdr:row>3</xdr:row>
      <xdr:rowOff>19050</xdr:rowOff>
    </xdr:from>
    <xdr:to>
      <xdr:col>109</xdr:col>
      <xdr:colOff>304800</xdr:colOff>
      <xdr:row>13</xdr:row>
      <xdr:rowOff>47625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475536" y="800100"/>
          <a:ext cx="7459664" cy="24384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ea"/>
              <a:ea typeface="+mn-ea"/>
              <a:cs typeface="+mn-cs"/>
            </a:rPr>
            <a:t>＊</a:t>
          </a:r>
          <a:r>
            <a:rPr kumimoji="1" lang="ja-JP" altLang="en-US" sz="1100" b="0">
              <a:solidFill>
                <a:sysClr val="windowText" lastClr="000000"/>
              </a:solidFill>
              <a:effectLst/>
              <a:latin typeface="+mn-ea"/>
              <a:ea typeface="+mn-ea"/>
              <a:cs typeface="+mn-cs"/>
            </a:rPr>
            <a:t>セルの黄色マーキング部に必要事項を記入してください。</a:t>
          </a:r>
          <a:endParaRPr lang="ja-JP" altLang="ja-JP" sz="1050" b="0">
            <a:solidFill>
              <a:sysClr val="windowText" lastClr="000000"/>
            </a:solidFill>
            <a:effectLst/>
            <a:latin typeface="+mn-ea"/>
            <a:ea typeface="+mn-ea"/>
          </a:endParaRPr>
        </a:p>
        <a:p>
          <a:r>
            <a:rPr kumimoji="1" lang="ja-JP" altLang="en-US" sz="110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事業名は「△△△太陽光設備</a:t>
          </a:r>
          <a:r>
            <a:rPr kumimoji="1" lang="ja-JP" altLang="ja-JP" sz="1100" b="0" u="sng">
              <a:solidFill>
                <a:sysClr val="windowText" lastClr="000000"/>
              </a:solidFill>
              <a:effectLst/>
              <a:latin typeface="+mn-ea"/>
              <a:ea typeface="+mn-ea"/>
              <a:cs typeface="+mn-cs"/>
            </a:rPr>
            <a:t>設置事業</a:t>
          </a:r>
          <a:r>
            <a:rPr kumimoji="1" lang="ja-JP" altLang="ja-JP" sz="1100" b="0">
              <a:solidFill>
                <a:sysClr val="windowText" lastClr="000000"/>
              </a:solidFill>
              <a:effectLst/>
              <a:latin typeface="+mn-ea"/>
              <a:ea typeface="+mn-ea"/>
              <a:cs typeface="+mn-cs"/>
            </a:rPr>
            <a:t>」など</a:t>
          </a:r>
          <a:r>
            <a:rPr kumimoji="1" lang="ja-JP" altLang="en-US" sz="110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事業内容を具体的に表した固有の名称としてください。</a:t>
          </a:r>
          <a:endParaRPr kumimoji="1" lang="en-US" altLang="ja-JP" sz="1100" b="0">
            <a:solidFill>
              <a:sysClr val="windowText" lastClr="000000"/>
            </a:solidFill>
            <a:effectLst/>
            <a:latin typeface="+mn-ea"/>
            <a:ea typeface="+mn-ea"/>
            <a:cs typeface="+mn-cs"/>
          </a:endParaRPr>
        </a:p>
        <a:p>
          <a:r>
            <a:rPr kumimoji="1" lang="ja-JP" altLang="ja-JP" sz="1100" b="0">
              <a:solidFill>
                <a:sysClr val="windowText" lastClr="000000"/>
              </a:solidFill>
              <a:effectLst/>
              <a:latin typeface="+mn-ea"/>
              <a:ea typeface="+mn-ea"/>
              <a:cs typeface="+mn-cs"/>
            </a:rPr>
            <a:t>＊事業実施の団体は、当協会から通知する際の相手先となりますので、団体名、代表者の役職名及び氏名を正確</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に</a:t>
          </a:r>
          <a:r>
            <a:rPr kumimoji="1" lang="ja-JP" altLang="en-US" sz="1100" b="0">
              <a:solidFill>
                <a:sysClr val="windowText" lastClr="000000"/>
              </a:solidFill>
              <a:effectLst/>
              <a:latin typeface="+mn-ea"/>
              <a:ea typeface="+mn-ea"/>
              <a:cs typeface="+mn-cs"/>
            </a:rPr>
            <a:t>記入</a:t>
          </a:r>
          <a:r>
            <a:rPr kumimoji="1" lang="ja-JP" altLang="ja-JP" sz="1100" b="0">
              <a:solidFill>
                <a:sysClr val="windowText" lastClr="000000"/>
              </a:solidFill>
              <a:effectLst/>
              <a:latin typeface="+mn-ea"/>
              <a:ea typeface="+mn-ea"/>
              <a:cs typeface="+mn-cs"/>
            </a:rPr>
            <a:t>してください（</a:t>
          </a:r>
          <a:r>
            <a:rPr kumimoji="1" lang="en-US" altLang="ja-JP" sz="1100" b="0">
              <a:solidFill>
                <a:sysClr val="windowText" lastClr="000000"/>
              </a:solidFill>
              <a:effectLst/>
              <a:latin typeface="+mn-ea"/>
              <a:ea typeface="+mn-ea"/>
              <a:cs typeface="+mn-cs"/>
            </a:rPr>
            <a:t>A-1</a:t>
          </a:r>
          <a:r>
            <a:rPr kumimoji="1" lang="ja-JP" altLang="ja-JP" sz="1100" b="0">
              <a:solidFill>
                <a:sysClr val="windowText" lastClr="000000"/>
              </a:solidFill>
              <a:effectLst/>
              <a:latin typeface="+mn-ea"/>
              <a:ea typeface="+mn-ea"/>
              <a:cs typeface="+mn-cs"/>
            </a:rPr>
            <a:t>応募申請書と同一になります）。</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共同事業者がいるときは代表事業者を</a:t>
          </a:r>
          <a:r>
            <a:rPr kumimoji="1" lang="ja-JP" altLang="en-US" sz="1100" b="0">
              <a:solidFill>
                <a:sysClr val="windowText" lastClr="000000"/>
              </a:solidFill>
              <a:effectLst/>
              <a:latin typeface="+mn-ea"/>
              <a:ea typeface="+mn-ea"/>
              <a:cs typeface="+mn-cs"/>
            </a:rPr>
            <a:t>記入</a:t>
          </a:r>
          <a:r>
            <a:rPr kumimoji="1" lang="ja-JP" altLang="ja-JP" sz="1100" b="0">
              <a:solidFill>
                <a:sysClr val="windowText" lastClr="000000"/>
              </a:solidFill>
              <a:effectLst/>
              <a:latin typeface="+mn-ea"/>
              <a:ea typeface="+mn-ea"/>
              <a:cs typeface="+mn-cs"/>
            </a:rPr>
            <a:t>してください。</a:t>
          </a:r>
          <a:endParaRPr lang="ja-JP" altLang="ja-JP" b="0">
            <a:solidFill>
              <a:sysClr val="windowText" lastClr="000000"/>
            </a:solidFill>
            <a:effectLst/>
            <a:latin typeface="+mn-ea"/>
            <a:ea typeface="+mn-ea"/>
          </a:endParaRPr>
        </a:p>
        <a:p>
          <a:r>
            <a:rPr kumimoji="1" lang="ja-JP" altLang="en-US" sz="1100" b="0">
              <a:solidFill>
                <a:sysClr val="windowText" lastClr="000000"/>
              </a:solidFill>
              <a:effectLst/>
              <a:latin typeface="+mn-ea"/>
              <a:ea typeface="+mn-ea"/>
              <a:cs typeface="+mn-cs"/>
            </a:rPr>
            <a:t>＊事業実施</a:t>
          </a:r>
          <a:r>
            <a:rPr kumimoji="1" lang="ja-JP" altLang="ja-JP" sz="1100" b="0">
              <a:solidFill>
                <a:sysClr val="windowText" lastClr="000000"/>
              </a:solidFill>
              <a:effectLst/>
              <a:latin typeface="+mn-ea"/>
              <a:ea typeface="+mn-ea"/>
              <a:cs typeface="+mn-cs"/>
            </a:rPr>
            <a:t>の責任者及び担当者は、事業実施の団体と同じ所属にしてください（社外コンサルタント等は不可）。</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責任者と担当者は同一でも</a:t>
          </a:r>
          <a:r>
            <a:rPr kumimoji="1" lang="ja-JP" altLang="en-US" sz="1100" b="0">
              <a:solidFill>
                <a:sysClr val="windowText" lastClr="000000"/>
              </a:solidFill>
              <a:effectLst/>
              <a:latin typeface="+mn-ea"/>
              <a:ea typeface="+mn-ea"/>
              <a:cs typeface="+mn-cs"/>
            </a:rPr>
            <a:t>可能</a:t>
          </a:r>
          <a:r>
            <a:rPr kumimoji="1" lang="ja-JP" altLang="ja-JP" sz="1100" b="0">
              <a:solidFill>
                <a:sysClr val="windowText" lastClr="000000"/>
              </a:solidFill>
              <a:effectLst/>
              <a:latin typeface="+mn-ea"/>
              <a:ea typeface="+mn-ea"/>
              <a:cs typeface="+mn-cs"/>
            </a:rPr>
            <a:t>です（</a:t>
          </a:r>
          <a:r>
            <a:rPr kumimoji="1" lang="en-US" altLang="ja-JP" sz="1100" b="0">
              <a:solidFill>
                <a:sysClr val="windowText" lastClr="000000"/>
              </a:solidFill>
              <a:effectLst/>
              <a:latin typeface="+mn-ea"/>
              <a:ea typeface="+mn-ea"/>
              <a:cs typeface="+mn-cs"/>
            </a:rPr>
            <a:t>A-1</a:t>
          </a:r>
          <a:r>
            <a:rPr kumimoji="1" lang="ja-JP" altLang="ja-JP" sz="1100" b="0">
              <a:solidFill>
                <a:sysClr val="windowText" lastClr="000000"/>
              </a:solidFill>
              <a:effectLst/>
              <a:latin typeface="+mn-ea"/>
              <a:ea typeface="+mn-ea"/>
              <a:cs typeface="+mn-cs"/>
            </a:rPr>
            <a:t>応募申請書の責任者及び担当者と同一になります）</a:t>
          </a:r>
          <a:r>
            <a:rPr kumimoji="1" lang="ja-JP" altLang="en-US" sz="1100" b="0">
              <a:solidFill>
                <a:sysClr val="windowText" lastClr="000000"/>
              </a:solidFill>
              <a:effectLst/>
              <a:latin typeface="+mn-ea"/>
              <a:ea typeface="+mn-ea"/>
              <a:cs typeface="+mn-cs"/>
            </a:rPr>
            <a:t>。</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責任者と担当者の住所が同じ場合　は「同上」と記入してください。</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lt"/>
              <a:ea typeface="+mn-ea"/>
              <a:cs typeface="+mn-cs"/>
            </a:rPr>
            <a:t>＊住所は、都道府県名から記</a:t>
          </a:r>
          <a:r>
            <a:rPr kumimoji="1" lang="ja-JP" altLang="ja-JP" sz="1100">
              <a:solidFill>
                <a:sysClr val="windowText" lastClr="000000"/>
              </a:solidFill>
              <a:effectLst/>
              <a:latin typeface="+mn-lt"/>
              <a:ea typeface="+mn-ea"/>
              <a:cs typeface="+mn-cs"/>
            </a:rPr>
            <a:t>入してください。</a:t>
          </a:r>
          <a:endParaRPr lang="ja-JP" altLang="ja-JP">
            <a:solidFill>
              <a:sysClr val="windowText" lastClr="000000"/>
            </a:solidFill>
            <a:effectLst/>
          </a:endParaRPr>
        </a:p>
        <a:p>
          <a:r>
            <a:rPr kumimoji="1" lang="ja-JP" altLang="en-US" sz="1100" b="0">
              <a:solidFill>
                <a:sysClr val="windowText" lastClr="000000"/>
              </a:solidFill>
              <a:effectLst/>
              <a:latin typeface="+mn-ea"/>
              <a:ea typeface="+mn-ea"/>
              <a:cs typeface="+mn-cs"/>
            </a:rPr>
            <a:t>＊電話番号は常時つながる番号を記入してください。</a:t>
          </a:r>
          <a:endParaRPr kumimoji="1" lang="en-US" altLang="ja-JP" sz="1100" b="0">
            <a:solidFill>
              <a:sysClr val="windowText" lastClr="000000"/>
            </a:solidFill>
            <a:effectLst/>
            <a:latin typeface="+mn-ea"/>
            <a:ea typeface="+mn-ea"/>
            <a:cs typeface="+mn-cs"/>
          </a:endParaRPr>
        </a:p>
      </xdr:txBody>
    </xdr:sp>
    <xdr:clientData/>
  </xdr:twoCellAnchor>
  <xdr:twoCellAnchor>
    <xdr:from>
      <xdr:col>81</xdr:col>
      <xdr:colOff>331787</xdr:colOff>
      <xdr:row>104</xdr:row>
      <xdr:rowOff>28746</xdr:rowOff>
    </xdr:from>
    <xdr:to>
      <xdr:col>109</xdr:col>
      <xdr:colOff>52862</xdr:colOff>
      <xdr:row>113</xdr:row>
      <xdr:rowOff>38101</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7485062" y="17126121"/>
          <a:ext cx="7884000" cy="144763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3.</a:t>
          </a:r>
          <a:r>
            <a:rPr kumimoji="1" lang="ja-JP" altLang="en-US" sz="1050" b="0">
              <a:solidFill>
                <a:sysClr val="windowText" lastClr="000000"/>
              </a:solidFill>
              <a:latin typeface="+mn-ea"/>
              <a:ea typeface="+mn-ea"/>
            </a:rPr>
            <a:t>事業の目的・概要＞</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目的・概要</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a:t>
          </a:r>
          <a:r>
            <a:rPr kumimoji="1" lang="ja-JP" altLang="ja-JP" sz="1050" b="0">
              <a:solidFill>
                <a:sysClr val="windowText" lastClr="000000"/>
              </a:solidFill>
              <a:effectLst/>
              <a:latin typeface="+mn-ea"/>
              <a:ea typeface="+mn-ea"/>
              <a:cs typeface="+mn-cs"/>
            </a:rPr>
            <a:t>本事業</a:t>
          </a:r>
          <a:r>
            <a:rPr kumimoji="1" lang="ja-JP" altLang="en-US" sz="1050" b="0">
              <a:solidFill>
                <a:sysClr val="windowText" lastClr="000000"/>
              </a:solidFill>
              <a:effectLst/>
              <a:latin typeface="+mn-ea"/>
              <a:ea typeface="+mn-ea"/>
              <a:cs typeface="+mn-cs"/>
            </a:rPr>
            <a:t>にて</a:t>
          </a:r>
          <a:r>
            <a:rPr kumimoji="1" lang="en-US" altLang="ja-JP" sz="1050" b="0">
              <a:solidFill>
                <a:sysClr val="windowText" lastClr="000000"/>
              </a:solidFill>
              <a:effectLst/>
              <a:latin typeface="+mn-ea"/>
              <a:ea typeface="+mn-ea"/>
              <a:cs typeface="+mn-cs"/>
            </a:rPr>
            <a:t>CO2</a:t>
          </a:r>
          <a:r>
            <a:rPr kumimoji="1" lang="ja-JP" altLang="ja-JP" sz="1050" b="0">
              <a:solidFill>
                <a:sysClr val="windowText" lastClr="000000"/>
              </a:solidFill>
              <a:effectLst/>
              <a:latin typeface="+mn-ea"/>
              <a:ea typeface="+mn-ea"/>
              <a:cs typeface="+mn-cs"/>
            </a:rPr>
            <a:t>削減</a:t>
          </a:r>
          <a:r>
            <a:rPr kumimoji="1" lang="ja-JP" altLang="en-US" sz="1050" b="0">
              <a:solidFill>
                <a:sysClr val="windowText" lastClr="000000"/>
              </a:solidFill>
              <a:effectLst/>
              <a:latin typeface="+mn-ea"/>
              <a:ea typeface="+mn-ea"/>
              <a:cs typeface="+mn-cs"/>
            </a:rPr>
            <a:t>取組を実施しようとした動機及び期待する効果について、</a:t>
          </a:r>
          <a:r>
            <a:rPr kumimoji="1" lang="ja-JP" altLang="ja-JP" sz="1050" b="0">
              <a:solidFill>
                <a:sysClr val="windowText" lastClr="000000"/>
              </a:solidFill>
              <a:effectLst/>
              <a:latin typeface="+mn-ea"/>
              <a:ea typeface="+mn-ea"/>
              <a:cs typeface="+mn-cs"/>
            </a:rPr>
            <a:t>簡潔に記入</a:t>
          </a:r>
          <a:r>
            <a:rPr kumimoji="1" lang="ja-JP" altLang="en-US" sz="1050" b="0">
              <a:solidFill>
                <a:sysClr val="windowText" lastClr="000000"/>
              </a:solidFill>
              <a:effectLst/>
              <a:latin typeface="+mn-ea"/>
              <a:ea typeface="+mn-ea"/>
              <a:cs typeface="+mn-cs"/>
            </a:rPr>
            <a:t>してください。</a:t>
          </a:r>
          <a:endParaRPr kumimoji="1" lang="en-US" altLang="ja-JP" sz="1050" b="0">
            <a:solidFill>
              <a:sysClr val="windowText" lastClr="000000"/>
            </a:solidFill>
            <a:effectLst/>
            <a:latin typeface="+mn-ea"/>
            <a:ea typeface="+mn-ea"/>
            <a:cs typeface="+mn-cs"/>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再生エネルギーの活用内容</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a:t>
          </a:r>
          <a:r>
            <a:rPr kumimoji="1" lang="ja-JP" altLang="ja-JP" sz="1050" b="0">
              <a:solidFill>
                <a:sysClr val="windowText" lastClr="000000"/>
              </a:solidFill>
              <a:effectLst/>
              <a:latin typeface="+mn-ea"/>
              <a:ea typeface="+mn-ea"/>
              <a:cs typeface="+mn-cs"/>
            </a:rPr>
            <a:t>本事業で導入する再エネ発電設備で得られる電力の活用方法について、簡潔に記入してください。</a:t>
          </a:r>
          <a:endParaRPr kumimoji="1" lang="en-US" altLang="ja-JP" sz="1050" b="0">
            <a:solidFill>
              <a:sysClr val="windowText" lastClr="000000"/>
            </a:solidFill>
            <a:effectLst/>
            <a:latin typeface="+mn-ea"/>
            <a:ea typeface="+mn-ea"/>
            <a:cs typeface="+mn-cs"/>
          </a:endParaRPr>
        </a:p>
        <a:p>
          <a:r>
            <a:rPr kumimoji="1" lang="ja-JP" altLang="ja-JP" sz="1050" b="0">
              <a:solidFill>
                <a:sysClr val="windowText" lastClr="000000"/>
              </a:solidFill>
              <a:effectLst/>
              <a:latin typeface="+mn-ea"/>
              <a:ea typeface="+mn-ea"/>
              <a:cs typeface="+mn-cs"/>
            </a:rPr>
            <a:t>（表や図等を別添することも可）</a:t>
          </a:r>
          <a:endParaRPr lang="ja-JP" altLang="ja-JP" sz="1050" b="0">
            <a:solidFill>
              <a:sysClr val="windowText" lastClr="000000"/>
            </a:solidFill>
            <a:effectLst/>
            <a:latin typeface="+mn-ea"/>
            <a:ea typeface="+mn-ea"/>
          </a:endParaRPr>
        </a:p>
      </xdr:txBody>
    </xdr:sp>
    <xdr:clientData/>
  </xdr:twoCellAnchor>
  <xdr:twoCellAnchor>
    <xdr:from>
      <xdr:col>81</xdr:col>
      <xdr:colOff>341312</xdr:colOff>
      <xdr:row>14</xdr:row>
      <xdr:rowOff>180975</xdr:rowOff>
    </xdr:from>
    <xdr:to>
      <xdr:col>109</xdr:col>
      <xdr:colOff>66675</xdr:colOff>
      <xdr:row>19</xdr:row>
      <xdr:rowOff>95250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494587" y="3600450"/>
          <a:ext cx="7202488" cy="10572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1.</a:t>
          </a:r>
          <a:r>
            <a:rPr kumimoji="1" lang="ja-JP" altLang="en-US" sz="1050" b="0" u="none">
              <a:solidFill>
                <a:sysClr val="windowText" lastClr="000000"/>
              </a:solidFill>
              <a:latin typeface="+mn-ea"/>
              <a:ea typeface="+mn-ea"/>
            </a:rPr>
            <a:t>総事業費及び補助金所要額</a:t>
          </a:r>
          <a:r>
            <a:rPr kumimoji="1" lang="en-US" altLang="ja-JP" sz="1050" b="0" u="none">
              <a:solidFill>
                <a:sysClr val="windowText" lastClr="000000"/>
              </a:solidFill>
              <a:latin typeface="+mn-ea"/>
              <a:ea typeface="+mn-ea"/>
            </a:rPr>
            <a:t>&gt;</a:t>
          </a:r>
        </a:p>
        <a:p>
          <a:r>
            <a:rPr kumimoji="1" lang="ja-JP" altLang="en-US" sz="1050" b="0" u="none">
              <a:solidFill>
                <a:sysClr val="windowText" lastClr="000000"/>
              </a:solidFill>
              <a:latin typeface="+mn-ea"/>
              <a:ea typeface="+mn-ea"/>
            </a:rPr>
            <a:t>＊シート「</a:t>
          </a:r>
          <a:r>
            <a:rPr kumimoji="1" lang="en-US" altLang="ja-JP" sz="1050" b="0" u="none">
              <a:solidFill>
                <a:sysClr val="windowText" lastClr="000000"/>
              </a:solidFill>
              <a:latin typeface="+mn-ea"/>
              <a:ea typeface="+mn-ea"/>
            </a:rPr>
            <a:t>C-</a:t>
          </a:r>
          <a:r>
            <a:rPr kumimoji="1" lang="ja-JP" altLang="en-US" sz="1050" b="0" u="none">
              <a:solidFill>
                <a:sysClr val="windowText" lastClr="000000"/>
              </a:solidFill>
              <a:latin typeface="+mn-ea"/>
              <a:ea typeface="+mn-ea"/>
            </a:rPr>
            <a:t>２経費区分集計表」に金額を入力すると自動で反映されます。</a:t>
          </a:r>
          <a:r>
            <a:rPr kumimoji="1" lang="ja-JP" altLang="ja-JP" sz="1050" b="0">
              <a:solidFill>
                <a:sysClr val="windowText" lastClr="000000"/>
              </a:solidFill>
              <a:effectLst/>
              <a:latin typeface="+mn-lt"/>
              <a:ea typeface="+mn-ea"/>
              <a:cs typeface="+mn-cs"/>
            </a:rPr>
            <a:t>ここでは</a:t>
          </a:r>
          <a:r>
            <a:rPr kumimoji="1" lang="ja-JP" altLang="en-US" sz="1050" b="0">
              <a:solidFill>
                <a:sysClr val="windowText" lastClr="000000"/>
              </a:solidFill>
              <a:effectLst/>
              <a:latin typeface="+mn-lt"/>
              <a:ea typeface="+mn-ea"/>
              <a:cs typeface="+mn-cs"/>
            </a:rPr>
            <a:t>直接記入</a:t>
          </a:r>
          <a:r>
            <a:rPr kumimoji="1" lang="ja-JP" altLang="ja-JP" sz="1050" b="0">
              <a:solidFill>
                <a:sysClr val="windowText" lastClr="000000"/>
              </a:solidFill>
              <a:effectLst/>
              <a:latin typeface="+mn-lt"/>
              <a:ea typeface="+mn-ea"/>
              <a:cs typeface="+mn-cs"/>
            </a:rPr>
            <a:t>できません。</a:t>
          </a:r>
          <a:br>
            <a:rPr kumimoji="1" lang="en-US" altLang="ja-JP" sz="1050" b="0" u="none">
              <a:solidFill>
                <a:sysClr val="windowText" lastClr="000000"/>
              </a:solidFill>
              <a:latin typeface="+mn-ea"/>
              <a:ea typeface="+mn-ea"/>
            </a:rPr>
          </a:br>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a:t>
          </a:r>
          <a:r>
            <a:rPr kumimoji="1" lang="en-US" altLang="ja-JP" sz="1050" b="0" u="none">
              <a:solidFill>
                <a:sysClr val="windowText" lastClr="000000"/>
              </a:solidFill>
              <a:latin typeface="+mn-ea"/>
              <a:ea typeface="+mn-ea"/>
            </a:rPr>
            <a:t>(G)</a:t>
          </a:r>
          <a:r>
            <a:rPr kumimoji="1" lang="ja-JP" altLang="en-US" sz="1050" b="0" u="none">
              <a:solidFill>
                <a:sysClr val="windowText" lastClr="000000"/>
              </a:solidFill>
              <a:latin typeface="+mn-ea"/>
              <a:ea typeface="+mn-ea"/>
            </a:rPr>
            <a:t>は＜</a:t>
          </a:r>
          <a:r>
            <a:rPr kumimoji="1" lang="en-US" altLang="ja-JP" sz="1050" b="0" u="none">
              <a:solidFill>
                <a:sysClr val="windowText" lastClr="000000"/>
              </a:solidFill>
              <a:latin typeface="+mn-ea"/>
              <a:ea typeface="+mn-ea"/>
            </a:rPr>
            <a:t>7.</a:t>
          </a:r>
          <a:r>
            <a:rPr kumimoji="1" lang="ja-JP" altLang="en-US" sz="1050" b="0" u="none">
              <a:solidFill>
                <a:sysClr val="windowText" lastClr="000000"/>
              </a:solidFill>
              <a:latin typeface="+mn-ea"/>
              <a:ea typeface="+mn-ea"/>
            </a:rPr>
            <a:t>事業の効果＞の</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削減量が自動転記されます。</a:t>
          </a:r>
          <a:endParaRPr kumimoji="1" lang="en-US" altLang="ja-JP" sz="1050" b="0" u="none">
            <a:solidFill>
              <a:sysClr val="windowText" lastClr="000000"/>
            </a:solidFill>
            <a:latin typeface="+mn-ea"/>
            <a:ea typeface="+mn-ea"/>
          </a:endParaRPr>
        </a:p>
        <a:p>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削減コスト（全体）は補助対象経費</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法定耐用年数）です。（自動計算されます）。</a:t>
          </a:r>
          <a:endParaRPr kumimoji="1" lang="en-US" altLang="ja-JP" sz="1050" b="0" u="none">
            <a:solidFill>
              <a:sysClr val="windowText" lastClr="000000"/>
            </a:solidFill>
            <a:latin typeface="+mn-ea"/>
            <a:ea typeface="+mn-ea"/>
          </a:endParaRPr>
        </a:p>
      </xdr:txBody>
    </xdr:sp>
    <xdr:clientData/>
  </xdr:twoCellAnchor>
  <xdr:twoCellAnchor>
    <xdr:from>
      <xdr:col>81</xdr:col>
      <xdr:colOff>369887</xdr:colOff>
      <xdr:row>0</xdr:row>
      <xdr:rowOff>57150</xdr:rowOff>
    </xdr:from>
    <xdr:to>
      <xdr:col>89</xdr:col>
      <xdr:colOff>674162</xdr:colOff>
      <xdr:row>2</xdr:row>
      <xdr:rowOff>70050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7523162" y="57150"/>
          <a:ext cx="5724000" cy="432000"/>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0">
              <a:solidFill>
                <a:sysClr val="windowText" lastClr="000000"/>
              </a:solidFill>
              <a:latin typeface="+mn-ea"/>
              <a:ea typeface="+mn-ea"/>
            </a:rPr>
            <a:t>※</a:t>
          </a:r>
          <a:r>
            <a:rPr kumimoji="1" lang="ja-JP" altLang="en-US" sz="1200" b="0">
              <a:solidFill>
                <a:sysClr val="windowText" lastClr="000000"/>
              </a:solidFill>
              <a:latin typeface="+mn-ea"/>
              <a:ea typeface="+mn-ea"/>
            </a:rPr>
            <a:t>このファイルは、</a:t>
          </a:r>
          <a:r>
            <a:rPr kumimoji="1" lang="en-US" altLang="ja-JP" sz="1200" b="0">
              <a:solidFill>
                <a:sysClr val="windowText" lastClr="000000"/>
              </a:solidFill>
              <a:latin typeface="+mn-ea"/>
              <a:ea typeface="+mn-ea"/>
            </a:rPr>
            <a:t>Excel2019</a:t>
          </a:r>
          <a:r>
            <a:rPr kumimoji="1" lang="ja-JP" altLang="en-US" sz="1200" b="0">
              <a:solidFill>
                <a:sysClr val="windowText" lastClr="000000"/>
              </a:solidFill>
              <a:latin typeface="+mn-ea"/>
              <a:ea typeface="+mn-ea"/>
            </a:rPr>
            <a:t>で作成しています。</a:t>
          </a:r>
        </a:p>
      </xdr:txBody>
    </xdr:sp>
    <xdr:clientData/>
  </xdr:twoCellAnchor>
  <xdr:twoCellAnchor>
    <xdr:from>
      <xdr:col>91</xdr:col>
      <xdr:colOff>314325</xdr:colOff>
      <xdr:row>39</xdr:row>
      <xdr:rowOff>133350</xdr:rowOff>
    </xdr:from>
    <xdr:to>
      <xdr:col>99</xdr:col>
      <xdr:colOff>504825</xdr:colOff>
      <xdr:row>44</xdr:row>
      <xdr:rowOff>171450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14001750" y="6515100"/>
          <a:ext cx="611505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91</xdr:col>
      <xdr:colOff>323850</xdr:colOff>
      <xdr:row>29</xdr:row>
      <xdr:rowOff>152400</xdr:rowOff>
    </xdr:from>
    <xdr:to>
      <xdr:col>99</xdr:col>
      <xdr:colOff>514350</xdr:colOff>
      <xdr:row>35</xdr:row>
      <xdr:rowOff>114300</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4011275" y="6515100"/>
          <a:ext cx="611505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81</xdr:col>
      <xdr:colOff>352425</xdr:colOff>
      <xdr:row>29</xdr:row>
      <xdr:rowOff>142876</xdr:rowOff>
    </xdr:from>
    <xdr:to>
      <xdr:col>89</xdr:col>
      <xdr:colOff>657225</xdr:colOff>
      <xdr:row>38</xdr:row>
      <xdr:rowOff>38100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7248525" y="65151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82</xdr:col>
      <xdr:colOff>0</xdr:colOff>
      <xdr:row>39</xdr:row>
      <xdr:rowOff>85724</xdr:rowOff>
    </xdr:from>
    <xdr:to>
      <xdr:col>89</xdr:col>
      <xdr:colOff>676275</xdr:colOff>
      <xdr:row>48</xdr:row>
      <xdr:rowOff>142875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267575" y="65151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81</xdr:col>
      <xdr:colOff>331787</xdr:colOff>
      <xdr:row>249</xdr:row>
      <xdr:rowOff>225427</xdr:rowOff>
    </xdr:from>
    <xdr:to>
      <xdr:col>110</xdr:col>
      <xdr:colOff>85725</xdr:colOff>
      <xdr:row>257</xdr:row>
      <xdr:rowOff>142875</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7485062" y="48279052"/>
          <a:ext cx="7916863" cy="174624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a:solidFill>
                <a:sysClr val="windowText" lastClr="000000"/>
              </a:solidFill>
              <a:effectLst/>
              <a:latin typeface="+mn-ea"/>
              <a:ea typeface="+mn-ea"/>
              <a:cs typeface="+mn-cs"/>
            </a:rPr>
            <a:t>＜</a:t>
          </a:r>
          <a:r>
            <a:rPr lang="en-US" altLang="ja-JP" sz="1050" b="0">
              <a:solidFill>
                <a:sysClr val="windowText" lastClr="000000"/>
              </a:solidFill>
              <a:effectLst/>
              <a:latin typeface="+mn-ea"/>
              <a:ea typeface="+mn-ea"/>
              <a:cs typeface="+mn-cs"/>
            </a:rPr>
            <a:t>11.</a:t>
          </a:r>
          <a:r>
            <a:rPr lang="ja-JP" altLang="en-US" sz="1050" b="0">
              <a:solidFill>
                <a:sysClr val="windowText" lastClr="000000"/>
              </a:solidFill>
              <a:effectLst/>
              <a:latin typeface="+mn-ea"/>
              <a:ea typeface="+mn-ea"/>
              <a:cs typeface="+mn-cs"/>
            </a:rPr>
            <a:t>資金計画＞</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補助事業に要する経費を支払うための資金の調達計画及び調達先を記入してください。</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＊補助金所要額は、</a:t>
          </a:r>
          <a:r>
            <a:rPr lang="en-US" altLang="ja-JP" sz="1050" b="0">
              <a:solidFill>
                <a:sysClr val="windowText" lastClr="000000"/>
              </a:solidFill>
              <a:effectLst/>
              <a:latin typeface="+mn-ea"/>
              <a:ea typeface="+mn-ea"/>
              <a:cs typeface="+mn-cs"/>
            </a:rPr>
            <a:t>C-1</a:t>
          </a:r>
          <a:r>
            <a:rPr lang="ja-JP" altLang="en-US" sz="1050" b="0">
              <a:solidFill>
                <a:sysClr val="windowText" lastClr="000000"/>
              </a:solidFill>
              <a:effectLst/>
              <a:latin typeface="+mn-ea"/>
              <a:ea typeface="+mn-ea"/>
              <a:cs typeface="+mn-cs"/>
            </a:rPr>
            <a:t>経費内訳の補助金所要額です。</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＊総事業費は、</a:t>
          </a:r>
          <a:r>
            <a:rPr lang="en-US" altLang="ja-JP" sz="1050" b="0">
              <a:solidFill>
                <a:sysClr val="windowText" lastClr="000000"/>
              </a:solidFill>
              <a:effectLst/>
              <a:latin typeface="+mn-ea"/>
              <a:ea typeface="+mn-ea"/>
              <a:cs typeface="+mn-cs"/>
            </a:rPr>
            <a:t>C-1</a:t>
          </a:r>
          <a:r>
            <a:rPr lang="ja-JP" altLang="en-US" sz="1050" b="0">
              <a:solidFill>
                <a:sysClr val="windowText" lastClr="000000"/>
              </a:solidFill>
              <a:effectLst/>
              <a:latin typeface="+mn-ea"/>
              <a:ea typeface="+mn-ea"/>
              <a:cs typeface="+mn-cs"/>
            </a:rPr>
            <a:t>経費内訳の総事業費（消費税額が含まれていない場合は消費税（</a:t>
          </a:r>
          <a:r>
            <a:rPr lang="en-US" altLang="ja-JP" sz="1050" b="0">
              <a:solidFill>
                <a:sysClr val="windowText" lastClr="000000"/>
              </a:solidFill>
              <a:effectLst/>
              <a:latin typeface="+mn-ea"/>
              <a:ea typeface="+mn-ea"/>
              <a:cs typeface="+mn-cs"/>
            </a:rPr>
            <a:t>×1.1</a:t>
          </a:r>
          <a:r>
            <a:rPr lang="ja-JP" altLang="en-US" sz="1050" b="0">
              <a:solidFill>
                <a:sysClr val="windowText" lastClr="000000"/>
              </a:solidFill>
              <a:effectLst/>
              <a:latin typeface="+mn-ea"/>
              <a:ea typeface="+mn-ea"/>
              <a:cs typeface="+mn-cs"/>
            </a:rPr>
            <a:t>）を加えて千円未満を切り上げた</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金額）です。</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＊資金調達先の種類は、「借入金」、「出資金」、「その他」から選択して、資金調達先の名称を記載してください。</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「その他」を選択した場合は、その根拠となる資料を添付してください。</a:t>
          </a:r>
        </a:p>
      </xdr:txBody>
    </xdr:sp>
    <xdr:clientData/>
  </xdr:twoCellAnchor>
  <xdr:twoCellAnchor>
    <xdr:from>
      <xdr:col>81</xdr:col>
      <xdr:colOff>331787</xdr:colOff>
      <xdr:row>245</xdr:row>
      <xdr:rowOff>47624</xdr:rowOff>
    </xdr:from>
    <xdr:to>
      <xdr:col>110</xdr:col>
      <xdr:colOff>57150</xdr:colOff>
      <xdr:row>247</xdr:row>
      <xdr:rowOff>200025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485062" y="47186849"/>
          <a:ext cx="7888288" cy="6096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a:solidFill>
                <a:sysClr val="windowText" lastClr="000000"/>
              </a:solidFill>
              <a:effectLst/>
              <a:latin typeface="+mn-ea"/>
              <a:ea typeface="+mn-ea"/>
              <a:cs typeface="+mn-cs"/>
            </a:rPr>
            <a:t>＜</a:t>
          </a:r>
          <a:r>
            <a:rPr lang="en-US" altLang="ja-JP" sz="1050" b="0">
              <a:solidFill>
                <a:sysClr val="windowText" lastClr="000000"/>
              </a:solidFill>
              <a:effectLst/>
              <a:latin typeface="+mn-ea"/>
              <a:ea typeface="+mn-ea"/>
              <a:cs typeface="+mn-cs"/>
            </a:rPr>
            <a:t>10.</a:t>
          </a:r>
          <a:r>
            <a:rPr lang="ja-JP" altLang="en-US" sz="1050" b="0">
              <a:solidFill>
                <a:sysClr val="windowText" lastClr="000000"/>
              </a:solidFill>
              <a:effectLst/>
              <a:latin typeface="+mn-ea"/>
              <a:ea typeface="+mn-ea"/>
              <a:cs typeface="+mn-cs"/>
            </a:rPr>
            <a:t>代表事業者の財務内容＞</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代表事業者の流動資産、流動負債、自己資本、総資本を記載し、その根拠となる決算書を添付してください。（</a:t>
          </a:r>
          <a:r>
            <a:rPr lang="en-US" altLang="ja-JP" sz="1050" b="0">
              <a:solidFill>
                <a:sysClr val="windowText" lastClr="000000"/>
              </a:solidFill>
              <a:effectLst/>
              <a:latin typeface="+mn-ea"/>
              <a:ea typeface="+mn-ea"/>
              <a:cs typeface="+mn-cs"/>
            </a:rPr>
            <a:t>D-3</a:t>
          </a:r>
          <a:r>
            <a:rPr lang="ja-JP" altLang="en-US" sz="1050" b="0">
              <a:solidFill>
                <a:sysClr val="windowText" lastClr="000000"/>
              </a:solidFill>
              <a:effectLst/>
              <a:latin typeface="+mn-ea"/>
              <a:ea typeface="+mn-ea"/>
              <a:cs typeface="+mn-cs"/>
            </a:rPr>
            <a:t>）</a:t>
          </a:r>
          <a:endParaRPr lang="en-US" altLang="ja-JP" sz="1050" b="0">
            <a:solidFill>
              <a:sysClr val="windowText" lastClr="000000"/>
            </a:solidFill>
            <a:effectLst/>
            <a:latin typeface="+mn-ea"/>
            <a:ea typeface="+mn-ea"/>
            <a:cs typeface="+mn-cs"/>
          </a:endParaRPr>
        </a:p>
      </xdr:txBody>
    </xdr:sp>
    <xdr:clientData/>
  </xdr:twoCellAnchor>
  <xdr:twoCellAnchor>
    <xdr:from>
      <xdr:col>81</xdr:col>
      <xdr:colOff>331787</xdr:colOff>
      <xdr:row>236</xdr:row>
      <xdr:rowOff>9522</xdr:rowOff>
    </xdr:from>
    <xdr:to>
      <xdr:col>110</xdr:col>
      <xdr:colOff>28576</xdr:colOff>
      <xdr:row>244</xdr:row>
      <xdr:rowOff>101322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7485062" y="45091347"/>
          <a:ext cx="7859714" cy="19206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a:solidFill>
                <a:sysClr val="windowText" lastClr="000000"/>
              </a:solidFill>
              <a:effectLst/>
              <a:latin typeface="+mn-ea"/>
              <a:ea typeface="+mn-ea"/>
              <a:cs typeface="+mn-cs"/>
            </a:rPr>
            <a:t>＜</a:t>
          </a:r>
          <a:r>
            <a:rPr lang="en-US" altLang="ja-JP" sz="1050" b="0">
              <a:solidFill>
                <a:sysClr val="windowText" lastClr="000000"/>
              </a:solidFill>
              <a:effectLst/>
              <a:latin typeface="+mn-ea"/>
              <a:ea typeface="+mn-ea"/>
              <a:cs typeface="+mn-cs"/>
            </a:rPr>
            <a:t>9.</a:t>
          </a:r>
          <a:r>
            <a:rPr lang="ja-JP" altLang="en-US" sz="1050" b="0">
              <a:solidFill>
                <a:sysClr val="windowText" lastClr="000000"/>
              </a:solidFill>
              <a:effectLst/>
              <a:latin typeface="+mn-ea"/>
              <a:ea typeface="+mn-ea"/>
              <a:cs typeface="+mn-cs"/>
            </a:rPr>
            <a:t>代表事業者の概要＞</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「設立日」は、例えば</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1985/5/22</a:t>
          </a:r>
          <a:r>
            <a:rPr lang="ja-JP" altLang="ja-JP" sz="1100" b="0">
              <a:solidFill>
                <a:sysClr val="windowText" lastClr="000000"/>
              </a:solidFill>
              <a:effectLst/>
              <a:latin typeface="+mn-ea"/>
              <a:ea typeface="+mn-ea"/>
              <a:cs typeface="+mn-cs"/>
            </a:rPr>
            <a:t>」又は「</a:t>
          </a:r>
          <a:r>
            <a:rPr lang="en-US" altLang="ja-JP" sz="1100" b="0">
              <a:solidFill>
                <a:sysClr val="windowText" lastClr="000000"/>
              </a:solidFill>
              <a:effectLst/>
              <a:latin typeface="+mn-ea"/>
              <a:ea typeface="+mn-ea"/>
              <a:cs typeface="+mn-cs"/>
            </a:rPr>
            <a:t>S60/5/22</a:t>
          </a:r>
          <a:r>
            <a:rPr lang="ja-JP" altLang="ja-JP" sz="1100" b="0">
              <a:solidFill>
                <a:sysClr val="windowText" lastClr="000000"/>
              </a:solidFill>
              <a:effectLst/>
              <a:latin typeface="+mn-ea"/>
              <a:ea typeface="+mn-ea"/>
              <a:cs typeface="+mn-cs"/>
            </a:rPr>
            <a:t>」と入力</a:t>
          </a:r>
          <a:r>
            <a:rPr lang="ja-JP" altLang="en-US" sz="1050" b="0">
              <a:solidFill>
                <a:sysClr val="windowText" lastClr="000000"/>
              </a:solidFill>
              <a:effectLst/>
              <a:latin typeface="+mn-ea"/>
              <a:ea typeface="+mn-ea"/>
              <a:cs typeface="+mn-cs"/>
            </a:rPr>
            <a:t>してください。和暦で表示されます。</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「主な事業内容」は、定款に記載している事業について、主なものを簡潔に記載してください。（最大４行程度）</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（記入例）</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・エネルギー事業の企画・開発及び管理、不動産の取引、発電設備等の設計等</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・太陽光・地熱・バイオマス等発電事業、電力の売買および需給管理事業、省エネ支援サービス等　</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a:t>
          </a:r>
          <a:r>
            <a:rPr lang="en-US" altLang="ja-JP" sz="1050" b="0">
              <a:solidFill>
                <a:sysClr val="windowText" lastClr="000000"/>
              </a:solidFill>
              <a:effectLst/>
              <a:latin typeface="+mn-ea"/>
              <a:ea typeface="+mn-ea"/>
              <a:cs typeface="+mn-cs"/>
            </a:rPr>
            <a:t>OA</a:t>
          </a:r>
          <a:r>
            <a:rPr lang="ja-JP" altLang="en-US" sz="1050" b="0">
              <a:solidFill>
                <a:sysClr val="windowText" lastClr="000000"/>
              </a:solidFill>
              <a:effectLst/>
              <a:latin typeface="+mn-ea"/>
              <a:ea typeface="+mn-ea"/>
              <a:cs typeface="+mn-cs"/>
            </a:rPr>
            <a:t>機器の部品製造販売、精密加工生産用設備の設計・製造・販売等</a:t>
          </a:r>
          <a:endParaRPr lang="en-US" altLang="ja-JP" sz="1050" b="0">
            <a:solidFill>
              <a:sysClr val="windowText" lastClr="000000"/>
            </a:solidFill>
            <a:effectLst/>
            <a:latin typeface="+mn-ea"/>
            <a:ea typeface="+mn-ea"/>
            <a:cs typeface="+mn-cs"/>
          </a:endParaRPr>
        </a:p>
        <a:p>
          <a:endParaRPr lang="en-US" altLang="ja-JP" sz="1050" b="0">
            <a:solidFill>
              <a:sysClr val="windowText" lastClr="000000"/>
            </a:solidFill>
            <a:effectLst/>
            <a:latin typeface="+mn-ea"/>
            <a:ea typeface="+mn-ea"/>
            <a:cs typeface="+mn-cs"/>
          </a:endParaRPr>
        </a:p>
        <a:p>
          <a:endParaRPr lang="en-US" altLang="ja-JP" sz="1050" b="0">
            <a:solidFill>
              <a:sysClr val="windowText" lastClr="000000"/>
            </a:solidFill>
            <a:effectLst/>
            <a:latin typeface="+mn-ea"/>
            <a:ea typeface="+mn-ea"/>
            <a:cs typeface="+mn-cs"/>
          </a:endParaRPr>
        </a:p>
        <a:p>
          <a:endParaRPr lang="ja-JP" altLang="en-US" sz="1050" b="0">
            <a:solidFill>
              <a:sysClr val="windowText" lastClr="000000"/>
            </a:solidFill>
            <a:effectLst/>
            <a:latin typeface="+mn-ea"/>
            <a:ea typeface="+mn-ea"/>
            <a:cs typeface="+mn-cs"/>
          </a:endParaRPr>
        </a:p>
      </xdr:txBody>
    </xdr:sp>
    <xdr:clientData/>
  </xdr:twoCellAnchor>
  <xdr:twoCellAnchor>
    <xdr:from>
      <xdr:col>81</xdr:col>
      <xdr:colOff>331784</xdr:colOff>
      <xdr:row>265</xdr:row>
      <xdr:rowOff>114295</xdr:rowOff>
    </xdr:from>
    <xdr:to>
      <xdr:col>110</xdr:col>
      <xdr:colOff>38100</xdr:colOff>
      <xdr:row>294</xdr:row>
      <xdr:rowOff>219074</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485059" y="51673120"/>
          <a:ext cx="7869241" cy="603885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12.</a:t>
          </a:r>
          <a:r>
            <a:rPr kumimoji="1" lang="ja-JP" altLang="en-US" sz="1050" b="0">
              <a:solidFill>
                <a:sysClr val="windowText" lastClr="000000"/>
              </a:solidFill>
              <a:latin typeface="+mn-ea"/>
              <a:ea typeface="+mn-ea"/>
            </a:rPr>
            <a:t>事業実施に関連する事項＞</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他の補助金との関係</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　他の国の補助金等（固定価格買取制度を含む。）への応募状況等を記入すること。該当しない場合は「該当なし」にチェック　</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を入れてください。</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許認可、権利関係等事業実施の前提となる事項及び実施上問題となる事項</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　補助事業遂行上、許認可、権利関係等関係者間の調整が必要となる事項について記入すること。該当しない場合は</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「該当なし」にチェックを入れてください。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a:t>
          </a:r>
          <a:r>
            <a:rPr kumimoji="1" lang="ja-JP" altLang="ja-JP" sz="1050" b="0">
              <a:solidFill>
                <a:sysClr val="windowText" lastClr="000000"/>
              </a:solidFill>
              <a:effectLst/>
              <a:latin typeface="+mn-lt"/>
              <a:ea typeface="+mn-ea"/>
              <a:cs typeface="+mn-cs"/>
            </a:rPr>
            <a:t>許認可</a:t>
          </a:r>
          <a:r>
            <a:rPr kumimoji="1" lang="ja-JP" altLang="en-US" sz="1050" b="0">
              <a:solidFill>
                <a:sysClr val="windowText" lastClr="000000"/>
              </a:solidFill>
              <a:effectLst/>
              <a:latin typeface="+mn-lt"/>
              <a:ea typeface="+mn-ea"/>
              <a:cs typeface="+mn-cs"/>
            </a:rPr>
            <a:t>、</a:t>
          </a:r>
          <a:r>
            <a:rPr kumimoji="1" lang="ja-JP" altLang="en-US" sz="1050" b="0">
              <a:solidFill>
                <a:sysClr val="windowText" lastClr="000000"/>
              </a:solidFill>
              <a:latin typeface="+mn-ea"/>
              <a:ea typeface="+mn-ea"/>
            </a:rPr>
            <a:t>権利関係等の例：</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・農地転用許可　・土地使用許可　・設備設置承諾　</a:t>
          </a:r>
          <a:r>
            <a:rPr kumimoji="1" lang="ja-JP" altLang="ja-JP" sz="1050" b="0">
              <a:solidFill>
                <a:sysClr val="windowText" lastClr="000000"/>
              </a:solidFill>
              <a:effectLst/>
              <a:latin typeface="+mn-ea"/>
              <a:ea typeface="+mn-ea"/>
              <a:cs typeface="+mn-cs"/>
            </a:rPr>
            <a:t>・建築確認申請</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・市街化調整区域に関する申請</a:t>
          </a:r>
          <a:r>
            <a:rPr kumimoji="1" lang="ja-JP" altLang="en-US"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例：区画変更、形質変更等</a:t>
          </a:r>
          <a:r>
            <a:rPr kumimoji="1" lang="ja-JP" altLang="en-US"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　</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・景観条例</a:t>
          </a:r>
          <a:r>
            <a:rPr kumimoji="1" lang="ja-JP" altLang="en-US" sz="105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・電力会社系統連系申込</a:t>
          </a:r>
          <a:r>
            <a:rPr kumimoji="1" lang="ja-JP" altLang="en-US" sz="1100" b="0">
              <a:solidFill>
                <a:sysClr val="windowText" lastClr="000000"/>
              </a:solidFill>
              <a:effectLst/>
              <a:latin typeface="+mn-ea"/>
              <a:ea typeface="+mn-ea"/>
              <a:cs typeface="+mn-cs"/>
            </a:rPr>
            <a:t>　</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・電気事業法に関する届出</a:t>
          </a:r>
          <a:r>
            <a:rPr kumimoji="1" lang="ja-JP" altLang="en-US"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例：</a:t>
          </a:r>
          <a:r>
            <a:rPr lang="ja-JP" altLang="ja-JP" sz="1050" b="0" i="0">
              <a:solidFill>
                <a:sysClr val="windowText" lastClr="000000"/>
              </a:solidFill>
              <a:effectLst/>
              <a:latin typeface="+mn-ea"/>
              <a:ea typeface="+mn-ea"/>
              <a:cs typeface="+mn-cs"/>
            </a:rPr>
            <a:t>基礎情報の届出、使用前自己確認結果の届出等</a:t>
          </a:r>
          <a:r>
            <a:rPr lang="ja-JP" altLang="en-US" sz="1050" b="0" i="0">
              <a:solidFill>
                <a:sysClr val="windowText" lastClr="000000"/>
              </a:solidFill>
              <a:effectLst/>
              <a:latin typeface="+mn-ea"/>
              <a:ea typeface="+mn-ea"/>
              <a:cs typeface="+mn-cs"/>
            </a:rPr>
            <a:t>）</a:t>
          </a:r>
          <a:endParaRPr lang="ja-JP" altLang="ja-JP" sz="1050" b="0">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・消防関係届出</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a:solidFill>
              <a:sysClr val="windowText" lastClr="000000"/>
            </a:solidFill>
            <a:effectLst/>
            <a:latin typeface="+mn-ea"/>
            <a:ea typeface="+mn-ea"/>
            <a:cs typeface="+mn-cs"/>
          </a:endParaRPr>
        </a:p>
        <a:p>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事業計画策定に関する遵守事項</a:t>
          </a:r>
          <a:r>
            <a:rPr kumimoji="1" lang="en-US" altLang="ja-JP" sz="1050" b="0">
              <a:solidFill>
                <a:sysClr val="windowText" lastClr="000000"/>
              </a:solidFill>
              <a:effectLst/>
              <a:latin typeface="+mn-ea"/>
              <a:ea typeface="+mn-ea"/>
              <a:cs typeface="+mn-cs"/>
            </a:rPr>
            <a:t>】</a:t>
          </a: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事業計画策定ガイドライン</a:t>
          </a:r>
          <a:r>
            <a:rPr kumimoji="1" lang="ja-JP" altLang="en-US" sz="1050" b="0">
              <a:solidFill>
                <a:sysClr val="windowText" lastClr="000000"/>
              </a:solidFill>
              <a:effectLst/>
              <a:latin typeface="+mn-ea"/>
              <a:ea typeface="+mn-ea"/>
              <a:cs typeface="+mn-cs"/>
            </a:rPr>
            <a:t>」及び「説明会及び事前周知措置実施ガイドライン」</a:t>
          </a:r>
          <a:r>
            <a:rPr kumimoji="1" lang="ja-JP" altLang="ja-JP" sz="1050" b="0">
              <a:solidFill>
                <a:sysClr val="windowText" lastClr="000000"/>
              </a:solidFill>
              <a:effectLst/>
              <a:latin typeface="+mn-ea"/>
              <a:ea typeface="+mn-ea"/>
              <a:cs typeface="+mn-cs"/>
            </a:rPr>
            <a:t>に定める遵守</a:t>
          </a:r>
          <a:r>
            <a:rPr kumimoji="1" lang="ja-JP" altLang="en-US" sz="1050" b="0">
              <a:solidFill>
                <a:sysClr val="windowText" lastClr="000000"/>
              </a:solidFill>
              <a:effectLst/>
              <a:latin typeface="+mn-ea"/>
              <a:ea typeface="+mn-ea"/>
              <a:cs typeface="+mn-cs"/>
            </a:rPr>
            <a:t>事項等に準拠して事業を実施</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することに問題がない場合は「遵守する」にチェックを入れてください。</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　</a:t>
          </a:r>
          <a:r>
            <a:rPr kumimoji="1" lang="ja-JP" altLang="en-US" sz="1050" b="0">
              <a:solidFill>
                <a:sysClr val="windowText" lastClr="000000"/>
              </a:solidFill>
              <a:effectLst/>
              <a:latin typeface="+mn-ea"/>
              <a:ea typeface="+mn-ea"/>
              <a:cs typeface="+mn-cs"/>
            </a:rPr>
            <a:t>「説明会及び事前周知措置実施ガイドライン」に基づき、説明会又は事前周知措置（以下「説明会等」という。）を</a:t>
          </a:r>
          <a:r>
            <a:rPr kumimoji="1" lang="ja-JP" altLang="ja-JP" sz="1100" b="0">
              <a:solidFill>
                <a:schemeClr val="dk1"/>
              </a:solidFill>
              <a:effectLst/>
              <a:latin typeface="+mn-lt"/>
              <a:ea typeface="+mn-ea"/>
              <a:cs typeface="+mn-cs"/>
            </a:rPr>
            <a:t>工事の</a:t>
          </a:r>
          <a:endParaRPr kumimoji="1" lang="en-US" altLang="ja-JP" sz="1100" b="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　</a:t>
          </a:r>
          <a:r>
            <a:rPr kumimoji="1" lang="ja-JP" altLang="ja-JP" sz="1100" b="0">
              <a:solidFill>
                <a:schemeClr val="dk1"/>
              </a:solidFill>
              <a:effectLst/>
              <a:latin typeface="+mn-lt"/>
              <a:ea typeface="+mn-ea"/>
              <a:cs typeface="+mn-cs"/>
            </a:rPr>
            <a:t>着工までに</a:t>
          </a:r>
          <a:r>
            <a:rPr kumimoji="1" lang="ja-JP" altLang="en-US" sz="1050" b="0">
              <a:solidFill>
                <a:sysClr val="windowText" lastClr="000000"/>
              </a:solidFill>
              <a:effectLst/>
              <a:latin typeface="+mn-ea"/>
              <a:ea typeface="+mn-ea"/>
              <a:cs typeface="+mn-cs"/>
            </a:rPr>
            <a:t>実施し</a:t>
          </a:r>
          <a:r>
            <a:rPr kumimoji="1" lang="ja-JP" altLang="ja-JP" sz="1100" b="0">
              <a:solidFill>
                <a:schemeClr val="dk1"/>
              </a:solidFill>
              <a:effectLst/>
              <a:latin typeface="+mn-lt"/>
              <a:ea typeface="+mn-ea"/>
              <a:cs typeface="+mn-cs"/>
            </a:rPr>
            <a:t>説明会等を実施したことを証する資料を提出すること。</a:t>
          </a:r>
          <a:r>
            <a:rPr kumimoji="1" lang="ja-JP" altLang="en-US"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完了実績報告書</a:t>
          </a:r>
          <a:r>
            <a:rPr kumimoji="1" lang="ja-JP" altLang="en-US" sz="1100" b="0">
              <a:solidFill>
                <a:schemeClr val="dk1"/>
              </a:solidFill>
              <a:effectLst/>
              <a:latin typeface="+mn-lt"/>
              <a:ea typeface="+mn-ea"/>
              <a:cs typeface="+mn-cs"/>
            </a:rPr>
            <a:t>添付</a:t>
          </a:r>
          <a:r>
            <a:rPr kumimoji="1" lang="ja-JP" altLang="ja-JP" sz="1100" b="0">
              <a:solidFill>
                <a:schemeClr val="dk1"/>
              </a:solidFill>
              <a:effectLst/>
              <a:latin typeface="+mn-lt"/>
              <a:ea typeface="+mn-ea"/>
              <a:cs typeface="+mn-cs"/>
            </a:rPr>
            <a:t>資料</a:t>
          </a:r>
          <a:r>
            <a:rPr kumimoji="1" lang="en-US" altLang="ja-JP" sz="1100" b="0">
              <a:solidFill>
                <a:schemeClr val="dk1"/>
              </a:solidFill>
              <a:effectLst/>
              <a:latin typeface="+mn-lt"/>
              <a:ea typeface="+mn-ea"/>
              <a:cs typeface="+mn-cs"/>
            </a:rPr>
            <a:t>E-3</a:t>
          </a:r>
          <a:r>
            <a:rPr kumimoji="1" lang="ja-JP" altLang="en-US" sz="1100" b="0">
              <a:solidFill>
                <a:schemeClr val="dk1"/>
              </a:solidFill>
              <a:effectLst/>
              <a:latin typeface="+mn-lt"/>
              <a:ea typeface="+mn-ea"/>
              <a:cs typeface="+mn-cs"/>
            </a:rPr>
            <a:t>）</a:t>
          </a:r>
          <a:endParaRPr lang="ja-JP" altLang="ja-JP" sz="1050">
            <a:effectLst/>
          </a:endParaRPr>
        </a:p>
        <a:p>
          <a:r>
            <a:rPr kumimoji="1" lang="ja-JP" altLang="en-US" sz="1050" b="0">
              <a:solidFill>
                <a:sysClr val="windowText" lastClr="000000"/>
              </a:solidFill>
              <a:effectLst/>
              <a:latin typeface="+mn-ea"/>
              <a:ea typeface="+mn-ea"/>
              <a:cs typeface="+mn-cs"/>
            </a:rPr>
            <a:t>　その他に</a:t>
          </a:r>
          <a:r>
            <a:rPr kumimoji="1" lang="ja-JP" altLang="ja-JP" sz="1050" b="0">
              <a:solidFill>
                <a:sysClr val="windowText" lastClr="000000"/>
              </a:solidFill>
              <a:effectLst/>
              <a:latin typeface="+mn-ea"/>
              <a:ea typeface="+mn-ea"/>
              <a:cs typeface="+mn-cs"/>
            </a:rPr>
            <a:t>「事業計画策定ガイドライン付録」及び「太陽光発電の環境配慮ガイドラインチェックシート」等を参照のこと。</a:t>
          </a:r>
          <a:endParaRPr lang="ja-JP" altLang="ja-JP" sz="1050" b="0">
            <a:solidFill>
              <a:sysClr val="windowText" lastClr="000000"/>
            </a:solidFill>
            <a:effectLst/>
            <a:latin typeface="+mn-ea"/>
            <a:ea typeface="+mn-ea"/>
          </a:endParaRPr>
        </a:p>
        <a:p>
          <a:pPr eaLnBrk="1" fontAlgn="auto" latinLnBrk="0" hangingPunct="1"/>
          <a:r>
            <a:rPr kumimoji="1" lang="ja-JP" altLang="ja-JP" sz="1050" b="0">
              <a:solidFill>
                <a:sysClr val="windowText" lastClr="000000"/>
              </a:solidFill>
              <a:effectLst/>
              <a:latin typeface="+mn-ea"/>
              <a:ea typeface="+mn-ea"/>
              <a:cs typeface="+mn-cs"/>
            </a:rPr>
            <a:t>　もし、遵守できない事項があれば具体的に理由を記入してください。</a:t>
          </a:r>
          <a:endParaRPr kumimoji="1" lang="en-US" altLang="ja-JP" sz="1050" b="0">
            <a:solidFill>
              <a:sysClr val="windowText" lastClr="000000"/>
            </a:solidFill>
            <a:effectLst/>
            <a:latin typeface="+mn-ea"/>
            <a:ea typeface="+mn-ea"/>
            <a:cs typeface="+mn-cs"/>
          </a:endParaRPr>
        </a:p>
        <a:p>
          <a:pPr eaLnBrk="1" fontAlgn="auto" latinLnBrk="0" hangingPunct="1"/>
          <a:endParaRPr lang="ja-JP" altLang="ja-JP" sz="1050" b="0">
            <a:solidFill>
              <a:sysClr val="windowText" lastClr="000000"/>
            </a:solidFill>
            <a:effectLst/>
            <a:latin typeface="+mn-ea"/>
            <a:ea typeface="+mn-ea"/>
          </a:endParaRPr>
        </a:p>
        <a:p>
          <a:endParaRPr kumimoji="1" lang="en-US" altLang="ja-JP" sz="1050" b="0">
            <a:solidFill>
              <a:sysClr val="windowText" lastClr="000000"/>
            </a:solidFill>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定置用蓄電池の設置に関する耐震設計等</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　定置用蓄電池を導入する際は耐震設計等について考慮すること。また、耐震（強度）計算書を提出してください。</a:t>
          </a:r>
        </a:p>
        <a:p>
          <a:r>
            <a:rPr kumimoji="1" lang="ja-JP" altLang="en-US" sz="1050" b="0">
              <a:solidFill>
                <a:sysClr val="windowText" lastClr="000000"/>
              </a:solidFill>
            </a:rPr>
            <a:t>　</a:t>
          </a:r>
        </a:p>
      </xdr:txBody>
    </xdr:sp>
    <xdr:clientData/>
  </xdr:twoCellAnchor>
  <xdr:twoCellAnchor>
    <xdr:from>
      <xdr:col>81</xdr:col>
      <xdr:colOff>331786</xdr:colOff>
      <xdr:row>159</xdr:row>
      <xdr:rowOff>219076</xdr:rowOff>
    </xdr:from>
    <xdr:to>
      <xdr:col>109</xdr:col>
      <xdr:colOff>666750</xdr:colOff>
      <xdr:row>163</xdr:row>
      <xdr:rowOff>96676</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7485061" y="29156026"/>
          <a:ext cx="7812089" cy="792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停電時に電力供給可能とするシステム構成</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　停電時にどのように電力供給を行うのか、また、特定負荷の考え方などについて説明するとともに根拠資料を</a:t>
          </a:r>
          <a:r>
            <a:rPr kumimoji="1" lang="en-US" altLang="ja-JP" sz="1050" b="0">
              <a:solidFill>
                <a:sysClr val="windowText" lastClr="000000"/>
              </a:solidFill>
              <a:latin typeface="+mn-ea"/>
              <a:ea typeface="+mn-ea"/>
            </a:rPr>
            <a:t>B-8</a:t>
          </a:r>
          <a:r>
            <a:rPr kumimoji="1" lang="ja-JP" altLang="en-US" sz="1050" b="0">
              <a:solidFill>
                <a:sysClr val="windowText" lastClr="000000"/>
              </a:solidFill>
              <a:latin typeface="+mn-ea"/>
              <a:ea typeface="+mn-ea"/>
            </a:rPr>
            <a:t>に添付</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してください。</a:t>
          </a:r>
          <a:r>
            <a:rPr kumimoji="1" lang="ja-JP" altLang="en-US" sz="1050" b="0" baseline="0">
              <a:solidFill>
                <a:sysClr val="windowText" lastClr="000000"/>
              </a:solidFill>
              <a:latin typeface="+mn-ea"/>
              <a:ea typeface="+mn-ea"/>
            </a:rPr>
            <a:t>　　　　</a:t>
          </a:r>
          <a:endParaRPr kumimoji="1" lang="ja-JP" altLang="en-US" sz="1050" b="0">
            <a:solidFill>
              <a:sysClr val="windowText" lastClr="000000"/>
            </a:solidFill>
            <a:latin typeface="+mn-ea"/>
            <a:ea typeface="+mn-ea"/>
          </a:endParaRPr>
        </a:p>
      </xdr:txBody>
    </xdr:sp>
    <xdr:clientData/>
  </xdr:twoCellAnchor>
  <xdr:oneCellAnchor>
    <xdr:from>
      <xdr:col>64</xdr:col>
      <xdr:colOff>0</xdr:colOff>
      <xdr:row>214</xdr:row>
      <xdr:rowOff>134938</xdr:rowOff>
    </xdr:from>
    <xdr:ext cx="1403350" cy="484188"/>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5438775" y="30919738"/>
          <a:ext cx="1403350" cy="48418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ja-JP" altLang="en-US" sz="900">
              <a:solidFill>
                <a:srgbClr val="FF0000"/>
              </a:solidFill>
            </a:rPr>
            <a:t>小数点第１位まで記入</a:t>
          </a:r>
          <a:endParaRPr kumimoji="1" lang="en-US" altLang="ja-JP" sz="900">
            <a:solidFill>
              <a:srgbClr val="FF0000"/>
            </a:solidFill>
          </a:endParaRPr>
        </a:p>
        <a:p>
          <a:r>
            <a:rPr kumimoji="1" lang="en-US" altLang="ja-JP" sz="900">
              <a:solidFill>
                <a:srgbClr val="FF0000"/>
              </a:solidFill>
            </a:rPr>
            <a:t>(</a:t>
          </a:r>
          <a:r>
            <a:rPr kumimoji="1" lang="ja-JP" altLang="en-US" sz="900">
              <a:solidFill>
                <a:srgbClr val="FF0000"/>
              </a:solidFill>
            </a:rPr>
            <a:t>小数点第２位を切捨て</a:t>
          </a:r>
          <a:r>
            <a:rPr kumimoji="1" lang="en-US" altLang="ja-JP" sz="900">
              <a:solidFill>
                <a:srgbClr val="FF0000"/>
              </a:solidFill>
            </a:rPr>
            <a:t>)</a:t>
          </a:r>
          <a:endParaRPr kumimoji="1" lang="ja-JP" altLang="en-US" sz="900">
            <a:solidFill>
              <a:srgbClr val="FF0000"/>
            </a:solidFill>
          </a:endParaRPr>
        </a:p>
      </xdr:txBody>
    </xdr:sp>
    <xdr:clientData/>
  </xdr:oneCellAnchor>
  <mc:AlternateContent xmlns:mc="http://schemas.openxmlformats.org/markup-compatibility/2006">
    <mc:Choice xmlns:a14="http://schemas.microsoft.com/office/drawing/2010/main" Requires="a14">
      <xdr:twoCellAnchor editAs="oneCell">
        <xdr:from>
          <xdr:col>3</xdr:col>
          <xdr:colOff>76200</xdr:colOff>
          <xdr:row>268</xdr:row>
          <xdr:rowOff>0</xdr:rowOff>
        </xdr:from>
        <xdr:to>
          <xdr:col>6</xdr:col>
          <xdr:colOff>47625</xdr:colOff>
          <xdr:row>269</xdr:row>
          <xdr:rowOff>0</xdr:rowOff>
        </xdr:to>
        <xdr:sp macro="" textlink="">
          <xdr:nvSpPr>
            <xdr:cNvPr id="42034" name="Check Box 50" hidden="1">
              <a:extLst>
                <a:ext uri="{63B3BB69-23CF-44E3-9099-C40C66FF867C}">
                  <a14:compatExt spid="_x0000_s42034"/>
                </a:ext>
                <a:ext uri="{FF2B5EF4-FFF2-40B4-BE49-F238E27FC236}">
                  <a16:creationId xmlns:a16="http://schemas.microsoft.com/office/drawing/2014/main" id="{00000000-0008-0000-0100-00003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268</xdr:row>
          <xdr:rowOff>219075</xdr:rowOff>
        </xdr:from>
        <xdr:to>
          <xdr:col>6</xdr:col>
          <xdr:colOff>47625</xdr:colOff>
          <xdr:row>270</xdr:row>
          <xdr:rowOff>0</xdr:rowOff>
        </xdr:to>
        <xdr:sp macro="" textlink="">
          <xdr:nvSpPr>
            <xdr:cNvPr id="42035" name="Check Box 51" hidden="1">
              <a:extLst>
                <a:ext uri="{63B3BB69-23CF-44E3-9099-C40C66FF867C}">
                  <a14:compatExt spid="_x0000_s42035"/>
                </a:ext>
                <a:ext uri="{FF2B5EF4-FFF2-40B4-BE49-F238E27FC236}">
                  <a16:creationId xmlns:a16="http://schemas.microsoft.com/office/drawing/2014/main" id="{00000000-0008-0000-0100-00003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273</xdr:row>
          <xdr:rowOff>228600</xdr:rowOff>
        </xdr:from>
        <xdr:to>
          <xdr:col>6</xdr:col>
          <xdr:colOff>47625</xdr:colOff>
          <xdr:row>275</xdr:row>
          <xdr:rowOff>0</xdr:rowOff>
        </xdr:to>
        <xdr:sp macro="" textlink="">
          <xdr:nvSpPr>
            <xdr:cNvPr id="42036" name="Check Box 52" hidden="1">
              <a:extLst>
                <a:ext uri="{63B3BB69-23CF-44E3-9099-C40C66FF867C}">
                  <a14:compatExt spid="_x0000_s42036"/>
                </a:ext>
                <a:ext uri="{FF2B5EF4-FFF2-40B4-BE49-F238E27FC236}">
                  <a16:creationId xmlns:a16="http://schemas.microsoft.com/office/drawing/2014/main" id="{00000000-0008-0000-0100-00003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274</xdr:row>
          <xdr:rowOff>228600</xdr:rowOff>
        </xdr:from>
        <xdr:to>
          <xdr:col>6</xdr:col>
          <xdr:colOff>47625</xdr:colOff>
          <xdr:row>276</xdr:row>
          <xdr:rowOff>0</xdr:rowOff>
        </xdr:to>
        <xdr:sp macro="" textlink="">
          <xdr:nvSpPr>
            <xdr:cNvPr id="42037" name="Check Box 53" hidden="1">
              <a:extLst>
                <a:ext uri="{63B3BB69-23CF-44E3-9099-C40C66FF867C}">
                  <a14:compatExt spid="_x0000_s42037"/>
                </a:ext>
                <a:ext uri="{FF2B5EF4-FFF2-40B4-BE49-F238E27FC236}">
                  <a16:creationId xmlns:a16="http://schemas.microsoft.com/office/drawing/2014/main" id="{00000000-0008-0000-0100-00003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298</xdr:row>
          <xdr:rowOff>0</xdr:rowOff>
        </xdr:from>
        <xdr:to>
          <xdr:col>6</xdr:col>
          <xdr:colOff>38100</xdr:colOff>
          <xdr:row>299</xdr:row>
          <xdr:rowOff>9525</xdr:rowOff>
        </xdr:to>
        <xdr:sp macro="" textlink="">
          <xdr:nvSpPr>
            <xdr:cNvPr id="42038" name="Check Box 54" hidden="1">
              <a:extLst>
                <a:ext uri="{63B3BB69-23CF-44E3-9099-C40C66FF867C}">
                  <a14:compatExt spid="_x0000_s42038"/>
                </a:ext>
                <a:ext uri="{FF2B5EF4-FFF2-40B4-BE49-F238E27FC236}">
                  <a16:creationId xmlns:a16="http://schemas.microsoft.com/office/drawing/2014/main" id="{00000000-0008-0000-0100-00003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299</xdr:row>
          <xdr:rowOff>0</xdr:rowOff>
        </xdr:from>
        <xdr:to>
          <xdr:col>6</xdr:col>
          <xdr:colOff>38100</xdr:colOff>
          <xdr:row>300</xdr:row>
          <xdr:rowOff>9525</xdr:rowOff>
        </xdr:to>
        <xdr:sp macro="" textlink="">
          <xdr:nvSpPr>
            <xdr:cNvPr id="42039" name="Check Box 55" hidden="1">
              <a:extLst>
                <a:ext uri="{63B3BB69-23CF-44E3-9099-C40C66FF867C}">
                  <a14:compatExt spid="_x0000_s42039"/>
                </a:ext>
                <a:ext uri="{FF2B5EF4-FFF2-40B4-BE49-F238E27FC236}">
                  <a16:creationId xmlns:a16="http://schemas.microsoft.com/office/drawing/2014/main" id="{00000000-0008-0000-0100-00003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301</xdr:row>
          <xdr:rowOff>0</xdr:rowOff>
        </xdr:from>
        <xdr:to>
          <xdr:col>6</xdr:col>
          <xdr:colOff>38100</xdr:colOff>
          <xdr:row>302</xdr:row>
          <xdr:rowOff>9525</xdr:rowOff>
        </xdr:to>
        <xdr:sp macro="" textlink="">
          <xdr:nvSpPr>
            <xdr:cNvPr id="42041" name="Check Box 57" hidden="1">
              <a:extLst>
                <a:ext uri="{63B3BB69-23CF-44E3-9099-C40C66FF867C}">
                  <a14:compatExt spid="_x0000_s42041"/>
                </a:ext>
                <a:ext uri="{FF2B5EF4-FFF2-40B4-BE49-F238E27FC236}">
                  <a16:creationId xmlns:a16="http://schemas.microsoft.com/office/drawing/2014/main" id="{00000000-0008-0000-0100-00003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284</xdr:row>
          <xdr:rowOff>0</xdr:rowOff>
        </xdr:from>
        <xdr:to>
          <xdr:col>6</xdr:col>
          <xdr:colOff>38100</xdr:colOff>
          <xdr:row>285</xdr:row>
          <xdr:rowOff>19050</xdr:rowOff>
        </xdr:to>
        <xdr:sp macro="" textlink="">
          <xdr:nvSpPr>
            <xdr:cNvPr id="42043" name="Check Box 59" hidden="1">
              <a:extLst>
                <a:ext uri="{63B3BB69-23CF-44E3-9099-C40C66FF867C}">
                  <a14:compatExt spid="_x0000_s42043"/>
                </a:ext>
                <a:ext uri="{FF2B5EF4-FFF2-40B4-BE49-F238E27FC236}">
                  <a16:creationId xmlns:a16="http://schemas.microsoft.com/office/drawing/2014/main" id="{00000000-0008-0000-0100-00003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331784</xdr:colOff>
      <xdr:row>227</xdr:row>
      <xdr:rowOff>142874</xdr:rowOff>
    </xdr:from>
    <xdr:to>
      <xdr:col>110</xdr:col>
      <xdr:colOff>0</xdr:colOff>
      <xdr:row>235</xdr:row>
      <xdr:rowOff>161925</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7485059" y="43167299"/>
          <a:ext cx="7831141" cy="1847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b="0">
              <a:solidFill>
                <a:sysClr val="windowText" lastClr="000000"/>
              </a:solidFill>
              <a:effectLst/>
              <a:latin typeface="+mn-ea"/>
              <a:ea typeface="+mn-ea"/>
              <a:cs typeface="+mn-cs"/>
            </a:rPr>
            <a:t>＜</a:t>
          </a:r>
          <a:r>
            <a:rPr lang="en-US" altLang="ja-JP" sz="1050" b="0">
              <a:solidFill>
                <a:sysClr val="windowText" lastClr="000000"/>
              </a:solidFill>
              <a:effectLst/>
              <a:latin typeface="+mn-ea"/>
              <a:ea typeface="+mn-ea"/>
              <a:cs typeface="+mn-cs"/>
            </a:rPr>
            <a:t>8.</a:t>
          </a:r>
          <a:r>
            <a:rPr lang="ja-JP" altLang="en-US" sz="1050" b="0">
              <a:solidFill>
                <a:sysClr val="windowText" lastClr="000000"/>
              </a:solidFill>
              <a:effectLst/>
              <a:latin typeface="+mn-ea"/>
              <a:ea typeface="+mn-ea"/>
              <a:cs typeface="+mn-cs"/>
            </a:rPr>
            <a:t>補助対象設備・工事等の発注先＞</a:t>
          </a:r>
          <a:endParaRPr lang="en-US" altLang="ja-JP" sz="105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lt"/>
              <a:ea typeface="+mn-ea"/>
              <a:cs typeface="+mn-cs"/>
            </a:rPr>
            <a:t>　</a:t>
          </a:r>
          <a:r>
            <a:rPr kumimoji="1" lang="ja-JP" altLang="ja-JP" sz="1100" b="0">
              <a:solidFill>
                <a:sysClr val="windowText" lastClr="000000"/>
              </a:solidFill>
              <a:effectLst/>
              <a:latin typeface="+mn-lt"/>
              <a:ea typeface="+mn-ea"/>
              <a:cs typeface="+mn-cs"/>
            </a:rPr>
            <a:t>工事の発注先との関係について、</a:t>
          </a:r>
          <a:endParaRPr kumimoji="1" lang="en-US" altLang="ja-JP" sz="1100" b="0">
            <a:solidFill>
              <a:sysClr val="windowText" lastClr="000000"/>
            </a:solidFill>
            <a:effectLst/>
            <a:latin typeface="+mn-lt"/>
            <a:ea typeface="+mn-ea"/>
            <a:cs typeface="+mn-cs"/>
          </a:endParaRPr>
        </a:p>
        <a:p>
          <a:r>
            <a:rPr lang="ja-JP" altLang="en-US" sz="1050" b="0">
              <a:solidFill>
                <a:sysClr val="windowText" lastClr="000000"/>
              </a:solidFill>
              <a:effectLst/>
              <a:latin typeface="+mn-ea"/>
              <a:ea typeface="+mn-ea"/>
              <a:cs typeface="+mn-cs"/>
            </a:rPr>
            <a:t>　＊「発注先」で①補助事業者自身、②その他を選択してください。</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＊更に、「選定方法」で競争入札、三者見積り、その他を選択してください（競争原理の働く方法で工事等発注先を選定</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してください）。</a:t>
          </a:r>
          <a:endParaRPr lang="en-US" altLang="ja-JP" sz="1050" b="0">
            <a:solidFill>
              <a:sysClr val="windowText" lastClr="000000"/>
            </a:solidFill>
            <a:effectLst/>
            <a:latin typeface="+mn-ea"/>
            <a:ea typeface="+mn-ea"/>
            <a:cs typeface="+mn-cs"/>
          </a:endParaRPr>
        </a:p>
        <a:p>
          <a:r>
            <a:rPr lang="ja-JP" altLang="en-US" sz="1050" b="0">
              <a:solidFill>
                <a:sysClr val="windowText" lastClr="000000"/>
              </a:solidFill>
              <a:effectLst/>
              <a:latin typeface="+mn-ea"/>
              <a:ea typeface="+mn-ea"/>
              <a:cs typeface="+mn-cs"/>
            </a:rPr>
            <a:t>　＊また、「選定方法」で、その他を選んだ場合、その理由を記載してください。</a:t>
          </a:r>
          <a:endParaRPr lang="en-US" altLang="ja-JP" sz="105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a:solidFill>
                <a:sysClr val="windowText" lastClr="000000"/>
              </a:solidFill>
              <a:effectLst/>
              <a:latin typeface="+mn-lt"/>
              <a:ea typeface="+mn-ea"/>
              <a:cs typeface="+mn-cs"/>
            </a:rPr>
            <a:t>　＊</a:t>
          </a:r>
          <a:r>
            <a:rPr kumimoji="1" lang="ja-JP" altLang="ja-JP" sz="1050" b="0">
              <a:solidFill>
                <a:sysClr val="windowText" lastClr="000000"/>
              </a:solidFill>
              <a:effectLst/>
              <a:latin typeface="+mn-lt"/>
              <a:ea typeface="+mn-ea"/>
              <a:cs typeface="+mn-cs"/>
            </a:rPr>
            <a:t>申請</a:t>
          </a:r>
          <a:r>
            <a:rPr kumimoji="1" lang="ja-JP" altLang="en-US" sz="1050" b="0">
              <a:solidFill>
                <a:sysClr val="windowText" lastClr="000000"/>
              </a:solidFill>
              <a:effectLst/>
              <a:latin typeface="+mn-lt"/>
              <a:ea typeface="+mn-ea"/>
              <a:cs typeface="+mn-cs"/>
            </a:rPr>
            <a:t>時</a:t>
          </a:r>
          <a:r>
            <a:rPr kumimoji="1" lang="ja-JP" altLang="ja-JP" sz="1050" b="0">
              <a:solidFill>
                <a:sysClr val="windowText" lastClr="000000"/>
              </a:solidFill>
              <a:effectLst/>
              <a:latin typeface="+mn-lt"/>
              <a:ea typeface="+mn-ea"/>
              <a:cs typeface="+mn-cs"/>
            </a:rPr>
            <a:t>に</a:t>
          </a:r>
          <a:r>
            <a:rPr kumimoji="1" lang="ja-JP" altLang="en-US" sz="1050" b="0">
              <a:solidFill>
                <a:sysClr val="windowText" lastClr="000000"/>
              </a:solidFill>
              <a:effectLst/>
              <a:latin typeface="+mn-lt"/>
              <a:ea typeface="+mn-ea"/>
              <a:cs typeface="+mn-cs"/>
            </a:rPr>
            <a:t>発注先（</a:t>
          </a:r>
          <a:r>
            <a:rPr kumimoji="1" lang="ja-JP" altLang="ja-JP" sz="1050" b="0">
              <a:solidFill>
                <a:sysClr val="windowText" lastClr="000000"/>
              </a:solidFill>
              <a:effectLst/>
              <a:latin typeface="+mn-lt"/>
              <a:ea typeface="+mn-ea"/>
              <a:cs typeface="+mn-cs"/>
            </a:rPr>
            <a:t>請負業者</a:t>
          </a:r>
          <a:r>
            <a:rPr kumimoji="1" lang="ja-JP" altLang="en-US" sz="1050" b="0">
              <a:solidFill>
                <a:sysClr val="windowText" lastClr="000000"/>
              </a:solidFill>
              <a:effectLst/>
              <a:latin typeface="+mn-lt"/>
              <a:ea typeface="+mn-ea"/>
              <a:cs typeface="+mn-cs"/>
            </a:rPr>
            <a:t>）</a:t>
          </a:r>
          <a:r>
            <a:rPr kumimoji="1" lang="ja-JP" altLang="ja-JP" sz="1050" b="0">
              <a:solidFill>
                <a:sysClr val="windowText" lastClr="000000"/>
              </a:solidFill>
              <a:effectLst/>
              <a:latin typeface="+mn-lt"/>
              <a:ea typeface="+mn-ea"/>
              <a:cs typeface="+mn-cs"/>
            </a:rPr>
            <a:t>を選定</a:t>
          </a:r>
          <a:r>
            <a:rPr kumimoji="1" lang="ja-JP" altLang="en-US" sz="1050" b="0">
              <a:solidFill>
                <a:sysClr val="windowText" lastClr="000000"/>
              </a:solidFill>
              <a:effectLst/>
              <a:latin typeface="+mn-lt"/>
              <a:ea typeface="+mn-ea"/>
              <a:cs typeface="+mn-cs"/>
            </a:rPr>
            <a:t>しているかについてチェックしてください。</a:t>
          </a:r>
          <a:endParaRPr lang="ja-JP" altLang="ja-JP" sz="1050">
            <a:solidFill>
              <a:sysClr val="windowText" lastClr="000000"/>
            </a:solidFill>
            <a:effectLst/>
          </a:endParaRPr>
        </a:p>
        <a:p>
          <a:endParaRPr lang="ja-JP" altLang="en-US" sz="1050" b="0">
            <a:solidFill>
              <a:sysClr val="windowText" lastClr="000000"/>
            </a:solidFill>
            <a:effectLst/>
            <a:latin typeface="+mn-ea"/>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3</xdr:col>
          <xdr:colOff>76200</xdr:colOff>
          <xdr:row>231</xdr:row>
          <xdr:rowOff>219075</xdr:rowOff>
        </xdr:from>
        <xdr:to>
          <xdr:col>6</xdr:col>
          <xdr:colOff>47625</xdr:colOff>
          <xdr:row>233</xdr:row>
          <xdr:rowOff>0</xdr:rowOff>
        </xdr:to>
        <xdr:sp macro="" textlink="">
          <xdr:nvSpPr>
            <xdr:cNvPr id="42055" name="Check Box 71" hidden="1">
              <a:extLst>
                <a:ext uri="{63B3BB69-23CF-44E3-9099-C40C66FF867C}">
                  <a14:compatExt spid="_x0000_s42055"/>
                </a:ext>
                <a:ext uri="{FF2B5EF4-FFF2-40B4-BE49-F238E27FC236}">
                  <a16:creationId xmlns:a16="http://schemas.microsoft.com/office/drawing/2014/main" id="{00000000-0008-0000-0100-00004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232</xdr:row>
          <xdr:rowOff>209550</xdr:rowOff>
        </xdr:from>
        <xdr:to>
          <xdr:col>6</xdr:col>
          <xdr:colOff>47625</xdr:colOff>
          <xdr:row>234</xdr:row>
          <xdr:rowOff>0</xdr:rowOff>
        </xdr:to>
        <xdr:sp macro="" textlink="">
          <xdr:nvSpPr>
            <xdr:cNvPr id="42056" name="Check Box 72" hidden="1">
              <a:extLst>
                <a:ext uri="{63B3BB69-23CF-44E3-9099-C40C66FF867C}">
                  <a14:compatExt spid="_x0000_s42056"/>
                </a:ext>
                <a:ext uri="{FF2B5EF4-FFF2-40B4-BE49-F238E27FC236}">
                  <a16:creationId xmlns:a16="http://schemas.microsoft.com/office/drawing/2014/main" id="{00000000-0008-0000-0100-00004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331785</xdr:colOff>
      <xdr:row>296</xdr:row>
      <xdr:rowOff>0</xdr:rowOff>
    </xdr:from>
    <xdr:to>
      <xdr:col>110</xdr:col>
      <xdr:colOff>47625</xdr:colOff>
      <xdr:row>298</xdr:row>
      <xdr:rowOff>133350</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7485060" y="57797700"/>
          <a:ext cx="7878765"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13.</a:t>
          </a:r>
          <a:r>
            <a:rPr kumimoji="1" lang="ja-JP" altLang="en-US" sz="1050" b="0">
              <a:solidFill>
                <a:sysClr val="windowText" lastClr="000000"/>
              </a:solidFill>
              <a:latin typeface="+mn-ea"/>
              <a:ea typeface="+mn-ea"/>
            </a:rPr>
            <a:t>他の取組と事業の関連性＞</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該当する項目があればチェックを入れてください。</a:t>
          </a:r>
          <a:endParaRPr kumimoji="1" lang="en-US" altLang="ja-JP" sz="1050" b="0">
            <a:solidFill>
              <a:sysClr val="windowText" lastClr="00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292</xdr:row>
          <xdr:rowOff>200025</xdr:rowOff>
        </xdr:from>
        <xdr:to>
          <xdr:col>6</xdr:col>
          <xdr:colOff>38100</xdr:colOff>
          <xdr:row>294</xdr:row>
          <xdr:rowOff>9525</xdr:rowOff>
        </xdr:to>
        <xdr:sp macro="" textlink="">
          <xdr:nvSpPr>
            <xdr:cNvPr id="42060" name="Check Box 76" hidden="1">
              <a:extLst>
                <a:ext uri="{63B3BB69-23CF-44E3-9099-C40C66FF867C}">
                  <a14:compatExt spid="_x0000_s42060"/>
                </a:ext>
                <a:ext uri="{FF2B5EF4-FFF2-40B4-BE49-F238E27FC236}">
                  <a16:creationId xmlns:a16="http://schemas.microsoft.com/office/drawing/2014/main" id="{00000000-0008-0000-0100-00004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294</xdr:row>
          <xdr:rowOff>0</xdr:rowOff>
        </xdr:from>
        <xdr:to>
          <xdr:col>6</xdr:col>
          <xdr:colOff>38100</xdr:colOff>
          <xdr:row>295</xdr:row>
          <xdr:rowOff>9525</xdr:rowOff>
        </xdr:to>
        <xdr:sp macro="" textlink="">
          <xdr:nvSpPr>
            <xdr:cNvPr id="42061" name="Check Box 77" hidden="1">
              <a:extLst>
                <a:ext uri="{63B3BB69-23CF-44E3-9099-C40C66FF867C}">
                  <a14:compatExt spid="_x0000_s42061"/>
                </a:ext>
                <a:ext uri="{FF2B5EF4-FFF2-40B4-BE49-F238E27FC236}">
                  <a16:creationId xmlns:a16="http://schemas.microsoft.com/office/drawing/2014/main" id="{00000000-0008-0000-0100-00004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331785</xdr:colOff>
      <xdr:row>121</xdr:row>
      <xdr:rowOff>1611</xdr:rowOff>
    </xdr:from>
    <xdr:to>
      <xdr:col>109</xdr:col>
      <xdr:colOff>52860</xdr:colOff>
      <xdr:row>125</xdr:row>
      <xdr:rowOff>95211</xdr:rowOff>
    </xdr:to>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7485060" y="20137461"/>
          <a:ext cx="7884000" cy="1008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4.</a:t>
          </a:r>
          <a:r>
            <a:rPr kumimoji="1" lang="ja-JP" altLang="en-US" sz="1050" b="0">
              <a:solidFill>
                <a:sysClr val="windowText" lastClr="000000"/>
              </a:solidFill>
              <a:latin typeface="+mn-ea"/>
              <a:ea typeface="+mn-ea"/>
            </a:rPr>
            <a:t>事業の実施体制＞</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補助事業の実施体制について、事業のスキームおよび補助事業者内の施工管理や経理等の体制、発注予定先など</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について記載してください。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また、実施体制の詳細を</a:t>
          </a:r>
          <a:r>
            <a:rPr kumimoji="1" lang="en-US" altLang="ja-JP" sz="1050" b="0">
              <a:solidFill>
                <a:sysClr val="windowText" lastClr="000000"/>
              </a:solidFill>
              <a:latin typeface="+mn-ea"/>
              <a:ea typeface="+mn-ea"/>
            </a:rPr>
            <a:t>B-4</a:t>
          </a:r>
          <a:r>
            <a:rPr kumimoji="1" lang="ja-JP" altLang="en-US" sz="1050" b="0">
              <a:solidFill>
                <a:sysClr val="windowText" lastClr="000000"/>
              </a:solidFill>
              <a:latin typeface="+mn-ea"/>
              <a:ea typeface="+mn-ea"/>
            </a:rPr>
            <a:t>に添付してください。</a:t>
          </a:r>
        </a:p>
      </xdr:txBody>
    </xdr:sp>
    <xdr:clientData/>
  </xdr:twoCellAnchor>
  <xdr:oneCellAnchor>
    <xdr:from>
      <xdr:col>81</xdr:col>
      <xdr:colOff>331787</xdr:colOff>
      <xdr:row>127</xdr:row>
      <xdr:rowOff>0</xdr:rowOff>
    </xdr:from>
    <xdr:ext cx="7173913" cy="1008000"/>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7485062" y="22221825"/>
          <a:ext cx="7173913" cy="1008000"/>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5.</a:t>
          </a:r>
          <a:r>
            <a:rPr kumimoji="1" lang="ja-JP" altLang="en-US" sz="1050" b="0">
              <a:solidFill>
                <a:sysClr val="windowText" lastClr="000000"/>
              </a:solidFill>
              <a:latin typeface="+mn-ea"/>
              <a:ea typeface="+mn-ea"/>
            </a:rPr>
            <a:t>事業実施スケジュール＞</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予定（計画）について記入してください。</a:t>
          </a:r>
        </a:p>
        <a:p>
          <a:r>
            <a:rPr kumimoji="1" lang="ja-JP" altLang="en-US" sz="1050" b="0">
              <a:solidFill>
                <a:sysClr val="windowText" lastClr="000000"/>
              </a:solidFill>
              <a:latin typeface="+mn-ea"/>
              <a:ea typeface="+mn-ea"/>
            </a:rPr>
            <a:t>　令和</a:t>
          </a:r>
          <a:r>
            <a:rPr kumimoji="1" lang="en-US" altLang="ja-JP" sz="1050" b="0">
              <a:solidFill>
                <a:sysClr val="windowText" lastClr="000000"/>
              </a:solidFill>
              <a:latin typeface="+mn-ea"/>
              <a:ea typeface="+mn-ea"/>
            </a:rPr>
            <a:t>8</a:t>
          </a:r>
          <a:r>
            <a:rPr kumimoji="1" lang="ja-JP" altLang="en-US" sz="1050" b="0">
              <a:solidFill>
                <a:sysClr val="windowText" lastClr="000000"/>
              </a:solidFill>
              <a:latin typeface="+mn-ea"/>
              <a:ea typeface="+mn-ea"/>
            </a:rPr>
            <a:t>年</a:t>
          </a:r>
          <a:r>
            <a:rPr kumimoji="1" lang="en-US" altLang="ja-JP" sz="1050" b="0">
              <a:solidFill>
                <a:sysClr val="windowText" lastClr="000000"/>
              </a:solidFill>
              <a:latin typeface="+mn-ea"/>
              <a:ea typeface="+mn-ea"/>
            </a:rPr>
            <a:t>1</a:t>
          </a:r>
          <a:r>
            <a:rPr kumimoji="1" lang="ja-JP" altLang="en-US" sz="1050" b="0">
              <a:solidFill>
                <a:sysClr val="windowText" lastClr="000000"/>
              </a:solidFill>
              <a:latin typeface="+mn-ea"/>
              <a:ea typeface="+mn-ea"/>
            </a:rPr>
            <a:t>月</a:t>
          </a:r>
          <a:r>
            <a:rPr kumimoji="1" lang="en-US" altLang="ja-JP" sz="1050" b="0">
              <a:solidFill>
                <a:sysClr val="windowText" lastClr="000000"/>
              </a:solidFill>
              <a:latin typeface="+mn-ea"/>
              <a:ea typeface="+mn-ea"/>
            </a:rPr>
            <a:t>31</a:t>
          </a:r>
          <a:r>
            <a:rPr kumimoji="1" lang="ja-JP" altLang="en-US" sz="1050" b="0">
              <a:solidFill>
                <a:sysClr val="windowText" lastClr="000000"/>
              </a:solidFill>
              <a:latin typeface="+mn-ea"/>
              <a:ea typeface="+mn-ea"/>
            </a:rPr>
            <a:t>日の場合は「</a:t>
          </a:r>
          <a:r>
            <a:rPr kumimoji="1" lang="en-US" altLang="ja-JP" sz="1050" b="0">
              <a:solidFill>
                <a:sysClr val="windowText" lastClr="000000"/>
              </a:solidFill>
              <a:latin typeface="+mn-ea"/>
              <a:ea typeface="+mn-ea"/>
            </a:rPr>
            <a:t>R8/1/31</a:t>
          </a:r>
          <a:r>
            <a:rPr kumimoji="1" lang="ja-JP" altLang="en-US" sz="1050" b="0">
              <a:solidFill>
                <a:sysClr val="windowText" lastClr="000000"/>
              </a:solidFill>
              <a:latin typeface="+mn-ea"/>
              <a:ea typeface="+mn-ea"/>
            </a:rPr>
            <a:t>」又は「</a:t>
          </a:r>
          <a:r>
            <a:rPr kumimoji="1" lang="en-US" altLang="ja-JP" sz="1050" b="0">
              <a:solidFill>
                <a:sysClr val="windowText" lastClr="000000"/>
              </a:solidFill>
              <a:latin typeface="+mn-ea"/>
              <a:ea typeface="+mn-ea"/>
            </a:rPr>
            <a:t>2026/1/31</a:t>
          </a:r>
          <a:r>
            <a:rPr kumimoji="1" lang="ja-JP" altLang="en-US" sz="1050" b="0">
              <a:solidFill>
                <a:sysClr val="windowText" lastClr="000000"/>
              </a:solidFill>
              <a:latin typeface="+mn-ea"/>
              <a:ea typeface="+mn-ea"/>
            </a:rPr>
            <a:t>」と入力してください。和暦で表示されます。</a:t>
          </a:r>
        </a:p>
        <a:p>
          <a:r>
            <a:rPr kumimoji="1" lang="ja-JP" altLang="en-US" sz="1050" b="0">
              <a:solidFill>
                <a:sysClr val="windowText" lastClr="000000"/>
              </a:solidFill>
              <a:latin typeface="+mn-ea"/>
              <a:ea typeface="+mn-ea"/>
            </a:rPr>
            <a:t>　例：「</a:t>
          </a:r>
          <a:r>
            <a:rPr kumimoji="1" lang="en-US" altLang="ja-JP" sz="1050" b="0">
              <a:solidFill>
                <a:sysClr val="windowText" lastClr="000000"/>
              </a:solidFill>
              <a:latin typeface="+mn-ea"/>
              <a:ea typeface="+mn-ea"/>
            </a:rPr>
            <a:t>R8/1/31</a:t>
          </a:r>
          <a:r>
            <a:rPr kumimoji="1" lang="ja-JP" altLang="en-US" sz="1050" b="0">
              <a:solidFill>
                <a:sysClr val="windowText" lastClr="000000"/>
              </a:solidFill>
              <a:latin typeface="+mn-ea"/>
              <a:ea typeface="+mn-ea"/>
            </a:rPr>
            <a:t>」と入力　→　「令和</a:t>
          </a:r>
          <a:r>
            <a:rPr kumimoji="1" lang="en-US" altLang="ja-JP" sz="1050" b="0">
              <a:solidFill>
                <a:sysClr val="windowText" lastClr="000000"/>
              </a:solidFill>
              <a:latin typeface="+mn-ea"/>
              <a:ea typeface="+mn-ea"/>
            </a:rPr>
            <a:t>8</a:t>
          </a:r>
          <a:r>
            <a:rPr kumimoji="1" lang="ja-JP" altLang="en-US" sz="1050" b="0">
              <a:solidFill>
                <a:sysClr val="windowText" lastClr="000000"/>
              </a:solidFill>
              <a:latin typeface="+mn-ea"/>
              <a:ea typeface="+mn-ea"/>
            </a:rPr>
            <a:t>年</a:t>
          </a:r>
          <a:r>
            <a:rPr kumimoji="1" lang="en-US" altLang="ja-JP" sz="1050" b="0">
              <a:solidFill>
                <a:sysClr val="windowText" lastClr="000000"/>
              </a:solidFill>
              <a:latin typeface="+mn-ea"/>
              <a:ea typeface="+mn-ea"/>
            </a:rPr>
            <a:t>1</a:t>
          </a:r>
          <a:r>
            <a:rPr kumimoji="1" lang="ja-JP" altLang="en-US" sz="1050" b="0">
              <a:solidFill>
                <a:sysClr val="windowText" lastClr="000000"/>
              </a:solidFill>
              <a:latin typeface="+mn-ea"/>
              <a:ea typeface="+mn-ea"/>
            </a:rPr>
            <a:t>月</a:t>
          </a:r>
          <a:r>
            <a:rPr kumimoji="1" lang="en-US" altLang="ja-JP" sz="1050" b="0">
              <a:solidFill>
                <a:sysClr val="windowText" lastClr="000000"/>
              </a:solidFill>
              <a:latin typeface="+mn-ea"/>
              <a:ea typeface="+mn-ea"/>
            </a:rPr>
            <a:t>31</a:t>
          </a:r>
          <a:r>
            <a:rPr kumimoji="1" lang="ja-JP" altLang="en-US" sz="1050" b="0">
              <a:solidFill>
                <a:sysClr val="windowText" lastClr="000000"/>
              </a:solidFill>
              <a:latin typeface="+mn-ea"/>
              <a:ea typeface="+mn-ea"/>
            </a:rPr>
            <a:t>日」と表示されます。</a:t>
          </a:r>
        </a:p>
      </xdr:txBody>
    </xdr:sp>
    <xdr:clientData/>
  </xdr:oneCellAnchor>
  <xdr:twoCellAnchor>
    <xdr:from>
      <xdr:col>81</xdr:col>
      <xdr:colOff>331785</xdr:colOff>
      <xdr:row>86</xdr:row>
      <xdr:rowOff>85721</xdr:rowOff>
    </xdr:from>
    <xdr:to>
      <xdr:col>109</xdr:col>
      <xdr:colOff>52860</xdr:colOff>
      <xdr:row>103</xdr:row>
      <xdr:rowOff>0</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7485060" y="13373096"/>
          <a:ext cx="7884000" cy="349567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補助対象設備の設置場所に係る地域特性について</a:t>
          </a:r>
          <a:r>
            <a:rPr kumimoji="1" lang="en-US" altLang="ja-JP" sz="1050" b="0">
              <a:solidFill>
                <a:sysClr val="windowText" lastClr="000000"/>
              </a:solidFill>
              <a:latin typeface="+mn-ea"/>
              <a:ea typeface="+mn-ea"/>
            </a:rPr>
            <a:t>】</a:t>
          </a:r>
        </a:p>
        <a:p>
          <a:r>
            <a:rPr kumimoji="1" lang="ja-JP" altLang="en-US" sz="1050" b="0" u="none">
              <a:solidFill>
                <a:sysClr val="windowText" lastClr="000000"/>
              </a:solidFill>
              <a:latin typeface="+mn-ea"/>
              <a:ea typeface="+mn-ea"/>
            </a:rPr>
            <a:t>＊土砂災害</a:t>
          </a:r>
          <a:r>
            <a:rPr kumimoji="1" lang="ja-JP" altLang="en-US" sz="1050" b="0">
              <a:solidFill>
                <a:sysClr val="windowText" lastClr="000000"/>
              </a:solidFill>
              <a:latin typeface="+mn-ea"/>
              <a:ea typeface="+mn-ea"/>
            </a:rPr>
            <a:t>と浸水被害（高潮および津波想定区域も含む）の双方のハザードマップを添付し、マップ上に事業場所</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を記してください。（ハザードマップが１つになっている場合は、１つで可）</a:t>
          </a:r>
          <a:endParaRPr kumimoji="1" lang="en-US" altLang="ja-JP" sz="1050" b="0">
            <a:solidFill>
              <a:sysClr val="windowText" lastClr="000000"/>
            </a:solidFill>
            <a:latin typeface="+mn-ea"/>
            <a:ea typeface="+mn-ea"/>
          </a:endParaRPr>
        </a:p>
        <a:p>
          <a:r>
            <a:rPr kumimoji="1" lang="ja-JP" altLang="ja-JP" sz="1050" b="0">
              <a:solidFill>
                <a:sysClr val="windowText" lastClr="000000"/>
              </a:solidFill>
              <a:effectLst/>
              <a:latin typeface="+mn-ea"/>
              <a:ea typeface="+mn-ea"/>
              <a:cs typeface="+mn-cs"/>
            </a:rPr>
            <a:t>＊設置場所が土砂災害地域又は浸水被害危険性地域に該当する場合は、土砂災害の危険性が回避されている理由や</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浸水時にも設備を保全させるための措置などを記載してください。</a:t>
          </a:r>
          <a:endParaRPr lang="ja-JP" altLang="ja-JP" sz="1050" b="0">
            <a:solidFill>
              <a:sysClr val="windowText" lastClr="000000"/>
            </a:solidFill>
            <a:effectLst/>
            <a:latin typeface="+mn-ea"/>
            <a:ea typeface="+mn-ea"/>
          </a:endParaRPr>
        </a:p>
        <a:p>
          <a:r>
            <a:rPr kumimoji="1" lang="ja-JP" altLang="en-US" sz="1050" b="0">
              <a:solidFill>
                <a:sysClr val="windowText" lastClr="000000"/>
              </a:solidFill>
              <a:latin typeface="+mn-ea"/>
              <a:ea typeface="+mn-ea"/>
            </a:rPr>
            <a:t>＊環境影響が考えられる事項について必要な対策を実施すること。また、地域の状況等に応じ他にも講ずべき対策</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が生じた場合には適切に対応すること。</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＊土地の安定性を確保するために以下の資料等を確認し、現地での地質・土質調査結果、気象や地形、造成計画等</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を踏まえ検討を行うこと。</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・地上設置型太陽光発電システムの設計ガイドライン</a:t>
          </a:r>
          <a:r>
            <a:rPr kumimoji="1" lang="en-US" altLang="ja-JP" sz="1050" b="0">
              <a:solidFill>
                <a:sysClr val="windowText" lastClr="000000"/>
              </a:solidFill>
              <a:latin typeface="+mn-ea"/>
              <a:ea typeface="+mn-ea"/>
            </a:rPr>
            <a:t>2019</a:t>
          </a:r>
          <a:r>
            <a:rPr kumimoji="1" lang="ja-JP" altLang="en-US" sz="1050" b="0">
              <a:solidFill>
                <a:sysClr val="windowText" lastClr="000000"/>
              </a:solidFill>
              <a:latin typeface="+mn-ea"/>
              <a:ea typeface="+mn-ea"/>
            </a:rPr>
            <a:t>年版</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・宅地防災マニュアル</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・太陽光発電事業の評価ガイド（平成</a:t>
          </a:r>
          <a:r>
            <a:rPr kumimoji="1" lang="en-US" altLang="ja-JP" sz="1050" b="0">
              <a:solidFill>
                <a:sysClr val="windowText" lastClr="000000"/>
              </a:solidFill>
              <a:latin typeface="+mn-ea"/>
              <a:ea typeface="+mn-ea"/>
            </a:rPr>
            <a:t>31</a:t>
          </a:r>
          <a:r>
            <a:rPr kumimoji="1" lang="ja-JP" altLang="en-US" sz="1050" b="0">
              <a:solidFill>
                <a:sysClr val="windowText" lastClr="000000"/>
              </a:solidFill>
              <a:latin typeface="+mn-ea"/>
              <a:ea typeface="+mn-ea"/>
            </a:rPr>
            <a:t>年太陽光発電事業の評価ガイド策定委員会）</a:t>
          </a:r>
          <a:endParaRPr kumimoji="1" lang="en-US" altLang="ja-JP" sz="1050" b="0">
            <a:solidFill>
              <a:sysClr val="windowText" lastClr="000000"/>
            </a:solidFill>
            <a:latin typeface="+mn-ea"/>
            <a:ea typeface="+mn-ea"/>
          </a:endParaRPr>
        </a:p>
        <a:p>
          <a:r>
            <a:rPr kumimoji="1" lang="ja-JP" altLang="en-US" sz="1050" b="0" u="sng">
              <a:solidFill>
                <a:sysClr val="windowText" lastClr="000000"/>
              </a:solidFill>
              <a:latin typeface="+mn-ea"/>
              <a:ea typeface="+mn-ea"/>
            </a:rPr>
            <a:t>発電事業者や設計者、施工者において技術的判断が難しい場合は、工学的な知見を有する専門家等の協力を得て対策を検討してください。</a:t>
          </a:r>
          <a:endParaRPr kumimoji="1" lang="en-US" altLang="ja-JP" sz="1050" b="0" u="sng">
            <a:solidFill>
              <a:sysClr val="windowText" lastClr="000000"/>
            </a:solidFill>
            <a:latin typeface="+mn-ea"/>
            <a:ea typeface="+mn-ea"/>
          </a:endParaRPr>
        </a:p>
        <a:p>
          <a:r>
            <a:rPr kumimoji="1" lang="ja-JP" altLang="en-US" sz="1050" b="0" u="sng">
              <a:solidFill>
                <a:sysClr val="windowText" lastClr="000000"/>
              </a:solidFill>
              <a:latin typeface="+mn-ea"/>
              <a:ea typeface="+mn-ea"/>
            </a:rPr>
            <a:t>また、復旧に備えた火災保険や地震保険、第三者賠償保険等への加入に努めてください。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86</xdr:row>
          <xdr:rowOff>219075</xdr:rowOff>
        </xdr:from>
        <xdr:to>
          <xdr:col>6</xdr:col>
          <xdr:colOff>38100</xdr:colOff>
          <xdr:row>88</xdr:row>
          <xdr:rowOff>19050</xdr:rowOff>
        </xdr:to>
        <xdr:sp macro="" textlink="">
          <xdr:nvSpPr>
            <xdr:cNvPr id="42071" name="Check Box 87" hidden="1">
              <a:extLst>
                <a:ext uri="{63B3BB69-23CF-44E3-9099-C40C66FF867C}">
                  <a14:compatExt spid="_x0000_s42071"/>
                </a:ext>
                <a:ext uri="{FF2B5EF4-FFF2-40B4-BE49-F238E27FC236}">
                  <a16:creationId xmlns:a16="http://schemas.microsoft.com/office/drawing/2014/main" id="{00000000-0008-0000-0100-00005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87</xdr:row>
          <xdr:rowOff>219075</xdr:rowOff>
        </xdr:from>
        <xdr:to>
          <xdr:col>6</xdr:col>
          <xdr:colOff>38100</xdr:colOff>
          <xdr:row>89</xdr:row>
          <xdr:rowOff>9525</xdr:rowOff>
        </xdr:to>
        <xdr:sp macro="" textlink="">
          <xdr:nvSpPr>
            <xdr:cNvPr id="42072" name="Check Box 88" hidden="1">
              <a:extLst>
                <a:ext uri="{63B3BB69-23CF-44E3-9099-C40C66FF867C}">
                  <a14:compatExt spid="_x0000_s42072"/>
                </a:ext>
                <a:ext uri="{FF2B5EF4-FFF2-40B4-BE49-F238E27FC236}">
                  <a16:creationId xmlns:a16="http://schemas.microsoft.com/office/drawing/2014/main" id="{00000000-0008-0000-0100-00005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96</xdr:row>
          <xdr:rowOff>0</xdr:rowOff>
        </xdr:from>
        <xdr:to>
          <xdr:col>6</xdr:col>
          <xdr:colOff>38100</xdr:colOff>
          <xdr:row>97</xdr:row>
          <xdr:rowOff>9525</xdr:rowOff>
        </xdr:to>
        <xdr:sp macro="" textlink="">
          <xdr:nvSpPr>
            <xdr:cNvPr id="42073" name="Check Box 89" hidden="1">
              <a:extLst>
                <a:ext uri="{63B3BB69-23CF-44E3-9099-C40C66FF867C}">
                  <a14:compatExt spid="_x0000_s42073"/>
                </a:ext>
                <a:ext uri="{FF2B5EF4-FFF2-40B4-BE49-F238E27FC236}">
                  <a16:creationId xmlns:a16="http://schemas.microsoft.com/office/drawing/2014/main" id="{00000000-0008-0000-0100-00005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95</xdr:row>
          <xdr:rowOff>0</xdr:rowOff>
        </xdr:from>
        <xdr:to>
          <xdr:col>6</xdr:col>
          <xdr:colOff>38100</xdr:colOff>
          <xdr:row>96</xdr:row>
          <xdr:rowOff>9525</xdr:rowOff>
        </xdr:to>
        <xdr:sp macro="" textlink="">
          <xdr:nvSpPr>
            <xdr:cNvPr id="42074" name="Check Box 90" hidden="1">
              <a:extLst>
                <a:ext uri="{63B3BB69-23CF-44E3-9099-C40C66FF867C}">
                  <a14:compatExt spid="_x0000_s42074"/>
                </a:ext>
                <a:ext uri="{FF2B5EF4-FFF2-40B4-BE49-F238E27FC236}">
                  <a16:creationId xmlns:a16="http://schemas.microsoft.com/office/drawing/2014/main" id="{00000000-0008-0000-0100-00005A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322261</xdr:colOff>
      <xdr:row>21</xdr:row>
      <xdr:rowOff>0</xdr:rowOff>
    </xdr:from>
    <xdr:to>
      <xdr:col>109</xdr:col>
      <xdr:colOff>438150</xdr:colOff>
      <xdr:row>74</xdr:row>
      <xdr:rowOff>95250</xdr:rowOff>
    </xdr:to>
    <xdr:sp macro="" textlink="">
      <xdr:nvSpPr>
        <xdr:cNvPr id="41984" name="テキスト ボックス 41983">
          <a:extLst>
            <a:ext uri="{FF2B5EF4-FFF2-40B4-BE49-F238E27FC236}">
              <a16:creationId xmlns:a16="http://schemas.microsoft.com/office/drawing/2014/main" id="{00000000-0008-0000-0100-000000A40000}"/>
            </a:ext>
          </a:extLst>
        </xdr:cNvPr>
        <xdr:cNvSpPr txBox="1"/>
      </xdr:nvSpPr>
      <xdr:spPr>
        <a:xfrm>
          <a:off x="7475536" y="5019675"/>
          <a:ext cx="7593014" cy="73818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a:solidFill>
                <a:sysClr val="windowText" lastClr="000000"/>
              </a:solidFill>
              <a:latin typeface="+mn-ea"/>
              <a:ea typeface="+mn-ea"/>
            </a:rPr>
            <a:t>＜</a:t>
          </a:r>
          <a:r>
            <a:rPr kumimoji="1" lang="ja-JP" altLang="ja-JP" sz="1100" b="0">
              <a:solidFill>
                <a:sysClr val="windowText" lastClr="000000"/>
              </a:solidFill>
              <a:effectLst/>
              <a:latin typeface="+mn-lt"/>
              <a:ea typeface="+mn-ea"/>
              <a:cs typeface="+mn-cs"/>
            </a:rPr>
            <a:t>事業の主たる実施場所（発電所）</a:t>
          </a:r>
          <a:r>
            <a:rPr kumimoji="1" lang="ja-JP" altLang="en-US" sz="1050" b="0">
              <a:solidFill>
                <a:sysClr val="windowText" lastClr="000000"/>
              </a:solidFill>
              <a:latin typeface="+mn-ea"/>
              <a:ea typeface="+mn-ea"/>
            </a:rPr>
            <a:t>及び電力需要施設の概要＞</a:t>
          </a:r>
        </a:p>
        <a:p>
          <a:r>
            <a:rPr kumimoji="1" lang="ja-JP" altLang="en-US" sz="1050" b="0">
              <a:solidFill>
                <a:sysClr val="windowText" lastClr="000000"/>
              </a:solidFill>
              <a:latin typeface="+mn-ea"/>
              <a:ea typeface="+mn-ea"/>
            </a:rPr>
            <a:t>〇事業の主たる実施場所（発電所）</a:t>
          </a:r>
        </a:p>
        <a:p>
          <a:r>
            <a:rPr kumimoji="1" lang="ja-JP" altLang="en-US" sz="1050" b="0">
              <a:solidFill>
                <a:sysClr val="windowText" lastClr="000000"/>
              </a:solidFill>
              <a:latin typeface="+mn-ea"/>
              <a:ea typeface="+mn-ea"/>
            </a:rPr>
            <a:t>＊所在地、施設の名称、事業実施場所の面積を記載してください。</a:t>
          </a:r>
          <a:endParaRPr kumimoji="1" lang="en-US" altLang="ja-JP" sz="1050" b="0">
            <a:solidFill>
              <a:sysClr val="windowText" lastClr="000000"/>
            </a:solidFill>
            <a:latin typeface="+mn-ea"/>
            <a:ea typeface="+mn-ea"/>
          </a:endParaRPr>
        </a:p>
        <a:p>
          <a:pPr eaLnBrk="1" fontAlgn="auto" latinLnBrk="0" hangingPunct="1"/>
          <a:r>
            <a:rPr kumimoji="1" lang="ja-JP" altLang="ja-JP" sz="1050" b="0">
              <a:solidFill>
                <a:sysClr val="windowText" lastClr="000000"/>
              </a:solidFill>
              <a:effectLst/>
              <a:latin typeface="+mn-lt"/>
              <a:ea typeface="+mn-ea"/>
              <a:cs typeface="+mn-cs"/>
            </a:rPr>
            <a:t>＊事業の主たる実施場所は、実際に補助事業を行う場所の所在地・施設名称を記入してください（郵便番号は不要です）。</a:t>
          </a:r>
          <a:endParaRPr lang="ja-JP" altLang="ja-JP" sz="1050" b="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lt"/>
              <a:ea typeface="+mn-ea"/>
              <a:cs typeface="+mn-cs"/>
            </a:rPr>
            <a:t>＊「事業区分」は、リストから「営農地」</a:t>
          </a:r>
          <a:r>
            <a:rPr kumimoji="1" lang="ja-JP" altLang="en-US" sz="1100" b="0">
              <a:solidFill>
                <a:sysClr val="windowText" lastClr="000000"/>
              </a:solidFill>
              <a:effectLst/>
              <a:latin typeface="+mn-lt"/>
              <a:ea typeface="+mn-ea"/>
              <a:cs typeface="+mn-cs"/>
            </a:rPr>
            <a:t>又は</a:t>
          </a:r>
          <a:r>
            <a:rPr kumimoji="1" lang="ja-JP" altLang="ja-JP" sz="1100" b="0">
              <a:solidFill>
                <a:sysClr val="windowText" lastClr="000000"/>
              </a:solidFill>
              <a:effectLst/>
              <a:latin typeface="+mn-lt"/>
              <a:ea typeface="+mn-ea"/>
              <a:cs typeface="+mn-cs"/>
            </a:rPr>
            <a:t>「</a:t>
          </a:r>
          <a:r>
            <a:rPr kumimoji="1" lang="ja-JP" altLang="en-US" sz="1100" b="0">
              <a:solidFill>
                <a:sysClr val="windowText" lastClr="000000"/>
              </a:solidFill>
              <a:effectLst/>
              <a:latin typeface="+mn-lt"/>
              <a:ea typeface="+mn-ea"/>
              <a:cs typeface="+mn-cs"/>
            </a:rPr>
            <a:t>水面等</a:t>
          </a:r>
          <a:r>
            <a:rPr kumimoji="1" lang="ja-JP" altLang="ja-JP" sz="1100" b="0">
              <a:solidFill>
                <a:sysClr val="windowText" lastClr="000000"/>
              </a:solidFill>
              <a:effectLst/>
              <a:latin typeface="+mn-lt"/>
              <a:ea typeface="+mn-ea"/>
              <a:cs typeface="+mn-cs"/>
            </a:rPr>
            <a:t>」を選択してください。</a:t>
          </a:r>
          <a:endParaRPr lang="ja-JP" altLang="ja-JP" sz="1050">
            <a:solidFill>
              <a:sysClr val="windowText" lastClr="000000"/>
            </a:solidFill>
            <a:effectLst/>
          </a:endParaRPr>
        </a:p>
        <a:p>
          <a:r>
            <a:rPr kumimoji="1" lang="ja-JP" altLang="ja-JP" sz="1050" b="0">
              <a:solidFill>
                <a:sysClr val="windowText" lastClr="000000"/>
              </a:solidFill>
              <a:effectLst/>
              <a:latin typeface="+mn-lt"/>
              <a:ea typeface="+mn-ea"/>
              <a:cs typeface="+mn-cs"/>
            </a:rPr>
            <a:t>＊土地の所有者、建物の所有者</a:t>
          </a:r>
          <a:r>
            <a:rPr kumimoji="1" lang="ja-JP" altLang="en-US" sz="1050" b="0">
              <a:solidFill>
                <a:sysClr val="windowText" lastClr="000000"/>
              </a:solidFill>
              <a:effectLst/>
              <a:latin typeface="+mn-lt"/>
              <a:ea typeface="+mn-ea"/>
              <a:cs typeface="+mn-cs"/>
            </a:rPr>
            <a:t>または管理者が</a:t>
          </a:r>
          <a:r>
            <a:rPr kumimoji="1" lang="ja-JP" altLang="ja-JP" sz="1050" b="0">
              <a:solidFill>
                <a:sysClr val="windowText" lastClr="000000"/>
              </a:solidFill>
              <a:effectLst/>
              <a:latin typeface="+mn-lt"/>
              <a:ea typeface="+mn-ea"/>
              <a:cs typeface="+mn-cs"/>
            </a:rPr>
            <a:t>代表事業</a:t>
          </a:r>
          <a:r>
            <a:rPr kumimoji="1" lang="ja-JP" altLang="en-US" sz="1050" b="0">
              <a:solidFill>
                <a:sysClr val="windowText" lastClr="000000"/>
              </a:solidFill>
              <a:effectLst/>
              <a:latin typeface="+mn-lt"/>
              <a:ea typeface="+mn-ea"/>
              <a:cs typeface="+mn-cs"/>
            </a:rPr>
            <a:t>者</a:t>
          </a:r>
          <a:r>
            <a:rPr kumimoji="1" lang="ja-JP" altLang="ja-JP" sz="1050" b="0">
              <a:solidFill>
                <a:sysClr val="windowText" lastClr="000000"/>
              </a:solidFill>
              <a:effectLst/>
              <a:latin typeface="+mn-lt"/>
              <a:ea typeface="+mn-ea"/>
              <a:cs typeface="+mn-cs"/>
            </a:rPr>
            <a:t>と同じ場合には代表事業者と同じと記入してください。</a:t>
          </a:r>
          <a:endParaRPr kumimoji="1" lang="en-US" altLang="ja-JP" sz="1050" b="0">
            <a:solidFill>
              <a:sysClr val="windowText" lastClr="000000"/>
            </a:solidFill>
            <a:effectLst/>
            <a:latin typeface="+mn-lt"/>
            <a:ea typeface="+mn-ea"/>
            <a:cs typeface="+mn-cs"/>
          </a:endParaRPr>
        </a:p>
        <a:p>
          <a:r>
            <a:rPr kumimoji="1" lang="ja-JP" altLang="en-US" sz="1050" b="0">
              <a:solidFill>
                <a:sysClr val="windowText" lastClr="000000"/>
              </a:solidFill>
              <a:effectLst/>
              <a:latin typeface="+mn-lt"/>
              <a:ea typeface="+mn-ea"/>
              <a:cs typeface="+mn-cs"/>
            </a:rPr>
            <a:t>　</a:t>
          </a:r>
          <a:r>
            <a:rPr kumimoji="1" lang="ja-JP" altLang="ja-JP" sz="1050" b="0">
              <a:solidFill>
                <a:sysClr val="windowText" lastClr="000000"/>
              </a:solidFill>
              <a:effectLst/>
              <a:latin typeface="+mn-lt"/>
              <a:ea typeface="+mn-ea"/>
              <a:cs typeface="+mn-cs"/>
            </a:rPr>
            <a:t>それ以外は、所有者名を記載するとともに、借地契約書、設備設置承諾書等を提出してください</a:t>
          </a:r>
          <a:r>
            <a:rPr kumimoji="1" lang="ja-JP" altLang="en-US" sz="1050" b="0">
              <a:solidFill>
                <a:sysClr val="windowText" lastClr="000000"/>
              </a:solidFill>
              <a:effectLst/>
              <a:latin typeface="+mn-lt"/>
              <a:ea typeface="+mn-ea"/>
              <a:cs typeface="+mn-cs"/>
            </a:rPr>
            <a:t>。</a:t>
          </a:r>
          <a:endParaRPr kumimoji="1" lang="en-US" altLang="ja-JP" sz="1050" b="0">
            <a:solidFill>
              <a:sysClr val="windowText" lastClr="000000"/>
            </a:solidFill>
            <a:effectLst/>
            <a:latin typeface="+mn-lt"/>
            <a:ea typeface="+mn-ea"/>
            <a:cs typeface="+mn-cs"/>
          </a:endParaRPr>
        </a:p>
        <a:p>
          <a:r>
            <a:rPr kumimoji="1" lang="ja-JP" altLang="en-US" sz="1050" b="0">
              <a:solidFill>
                <a:sysClr val="windowText" lastClr="000000"/>
              </a:solidFill>
              <a:effectLst/>
              <a:latin typeface="+mn-lt"/>
              <a:ea typeface="+mn-ea"/>
              <a:cs typeface="+mn-cs"/>
            </a:rPr>
            <a:t>　</a:t>
          </a:r>
          <a:endParaRPr lang="ja-JP" altLang="ja-JP" sz="1050" b="0">
            <a:solidFill>
              <a:sysClr val="windowText" lastClr="000000"/>
            </a:solidFill>
            <a:effectLst/>
          </a:endParaRPr>
        </a:p>
        <a:p>
          <a:r>
            <a:rPr kumimoji="1" lang="ja-JP" altLang="en-US" sz="1050" b="0">
              <a:solidFill>
                <a:sysClr val="windowText" lastClr="000000"/>
              </a:solidFill>
              <a:latin typeface="+mn-ea"/>
              <a:ea typeface="+mn-ea"/>
            </a:rPr>
            <a:t>＊設備設置承諾書等には、支柱を含む発電設備の撤去について、設置者が費用を負担することを基本として、当該費用の</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負担について合意されていることがわかるように記載してください。</a:t>
          </a:r>
        </a:p>
        <a:p>
          <a:r>
            <a:rPr kumimoji="1" lang="ja-JP" altLang="en-US" sz="1050" b="0">
              <a:solidFill>
                <a:sysClr val="windowText" lastClr="000000"/>
              </a:solidFill>
              <a:latin typeface="+mn-ea"/>
              <a:ea typeface="+mn-ea"/>
            </a:rPr>
            <a:t>〇発電所から電力需要施設までの距離及び送電方法</a:t>
          </a:r>
        </a:p>
        <a:p>
          <a:r>
            <a:rPr kumimoji="1" lang="ja-JP" altLang="en-US" sz="1050" b="0">
              <a:solidFill>
                <a:sysClr val="windowText" lastClr="000000"/>
              </a:solidFill>
              <a:latin typeface="+mn-ea"/>
              <a:ea typeface="+mn-ea"/>
            </a:rPr>
            <a:t>＊同一敷地内の場合は「０ｍ」、送電方法は「同一敷地内」を選択してください。</a:t>
          </a:r>
        </a:p>
        <a:p>
          <a:r>
            <a:rPr kumimoji="1" lang="ja-JP" altLang="en-US" sz="1050" b="0">
              <a:solidFill>
                <a:sysClr val="windowText" lastClr="000000"/>
              </a:solidFill>
              <a:latin typeface="+mn-ea"/>
              <a:ea typeface="+mn-ea"/>
            </a:rPr>
            <a:t>＊送電方法の「系統線」は、電力需要施設が③</a:t>
          </a:r>
          <a:r>
            <a:rPr kumimoji="1" lang="ja-JP" altLang="ja-JP" sz="1100" b="0">
              <a:solidFill>
                <a:schemeClr val="dk1"/>
              </a:solidFill>
              <a:effectLst/>
              <a:latin typeface="+mn-lt"/>
              <a:ea typeface="+mn-ea"/>
              <a:cs typeface="+mn-cs"/>
            </a:rPr>
            <a:t>農林漁業関連施設</a:t>
          </a:r>
          <a:r>
            <a:rPr kumimoji="1" lang="ja-JP" altLang="en-US" sz="1100" b="0">
              <a:solidFill>
                <a:schemeClr val="dk1"/>
              </a:solidFill>
              <a:effectLst/>
              <a:latin typeface="+mn-lt"/>
              <a:ea typeface="+mn-ea"/>
              <a:cs typeface="+mn-cs"/>
            </a:rPr>
            <a:t>、④</a:t>
          </a:r>
          <a:r>
            <a:rPr kumimoji="1" lang="ja-JP" altLang="en-US" sz="1050" b="0">
              <a:solidFill>
                <a:sysClr val="windowText" lastClr="000000"/>
              </a:solidFill>
              <a:latin typeface="+mn-ea"/>
              <a:ea typeface="+mn-ea"/>
            </a:rPr>
            <a:t>地方公共団体の施設又は⑤地域防災計画に位置</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づけられた避難施設の場合のみ可能です。</a:t>
          </a:r>
          <a:endParaRPr kumimoji="1" lang="en-US" altLang="ja-JP" sz="1050" b="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〇電力需要施設</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＊「施設の分類」は、以下のように記載してください。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・発電所と同じ敷地内の場合は「①当該発電設備と同一敷地内」を選択してください。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・自営線で電力を供給する場合は「②自営線供給が可能な施設」を選択してください。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・農林漁業関連施設の場合は「③農林漁業関連施設」を選択し、「事業の分類」で、当該施設の所有又は管理する事</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業者が直近決算期における売上高構成比率の最も高い事業について「①農業、林業」、「②漁業」、「③その他」</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（日本標準産業分類に基づく大分類による分類）を選択し、その根拠資料を</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B-1</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に添付してください。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・地方公共団体の施設の場合は「④地方公共団体の施設」を選択してください。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a:t>
          </a:r>
          <a:r>
            <a:rPr kumimoji="1" lang="ja-JP" altLang="ja-JP" sz="1100" b="0">
              <a:solidFill>
                <a:schemeClr val="dk1"/>
              </a:solidFill>
              <a:effectLst/>
              <a:latin typeface="+mn-lt"/>
              <a:ea typeface="+mn-ea"/>
              <a:cs typeface="+mn-cs"/>
            </a:rPr>
            <a:t>地域防災計画に位置づけられた避難施設</a:t>
          </a:r>
          <a:r>
            <a:rPr kumimoji="1" lang="ja-JP" altLang="en-US" sz="1100" b="0">
              <a:solidFill>
                <a:schemeClr val="dk1"/>
              </a:solidFill>
              <a:effectLst/>
              <a:latin typeface="+mn-lt"/>
              <a:ea typeface="+mn-ea"/>
              <a:cs typeface="+mn-cs"/>
            </a:rPr>
            <a:t>の場合は「</a:t>
          </a:r>
          <a:r>
            <a:rPr kumimoji="1" lang="ja-JP" altLang="ja-JP" sz="1100" b="0">
              <a:solidFill>
                <a:schemeClr val="dk1"/>
              </a:solidFill>
              <a:effectLst/>
              <a:latin typeface="+mn-lt"/>
              <a:ea typeface="+mn-ea"/>
              <a:cs typeface="+mn-cs"/>
            </a:rPr>
            <a:t>地域防災計画に位置づけられた避難施設</a:t>
          </a:r>
          <a:r>
            <a:rPr kumimoji="1" lang="ja-JP" altLang="en-US" sz="1100" b="0">
              <a:solidFill>
                <a:schemeClr val="dk1"/>
              </a:solidFill>
              <a:effectLst/>
              <a:latin typeface="+mn-lt"/>
              <a:ea typeface="+mn-ea"/>
              <a:cs typeface="+mn-cs"/>
            </a:rPr>
            <a:t>」を選択し、その</a:t>
          </a:r>
          <a:endParaRPr kumimoji="1" lang="en-US" altLang="ja-JP" sz="1100" b="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chemeClr val="dk1"/>
              </a:solidFill>
              <a:effectLst/>
              <a:latin typeface="+mn-lt"/>
              <a:ea typeface="+mn-ea"/>
              <a:cs typeface="+mn-cs"/>
            </a:rPr>
            <a:t>　　</a:t>
          </a:r>
          <a:r>
            <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根拠資料を</a:t>
          </a:r>
          <a:r>
            <a:rPr kumimoji="1" lang="en-US" altLang="ja-JP"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B-1</a:t>
          </a:r>
          <a:r>
            <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に添付してください。</a:t>
          </a:r>
          <a:endParaRPr kumimoji="1" lang="ja-JP" altLang="en-US"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＊「竣工年月」は、西暦（例「</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2023</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年</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6</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月」）で記載してください（建設中、建設予定の場合は竣工予定年月を記載して</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＊「敷地面積」、「１階床面積」、「延床面積」は、概数で差し支えありません。</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発電所と電力需要施設の位置関係がわかる地図・図面を添付してください（</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B-2</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（離れている場合は、その距離がわかる図面を添付してください）。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＊「事業の分類」は、「施設の分類」で「③農林漁業関連施設」を選択した場合のみ選択してください。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endParaRPr kumimoji="1" lang="ja-JP" altLang="en-US" sz="1050" b="1">
            <a:solidFill>
              <a:sysClr val="windowText" lastClr="000000"/>
            </a:solidFill>
            <a:latin typeface="+mn-ea"/>
            <a:ea typeface="+mn-ea"/>
          </a:endParaRPr>
        </a:p>
      </xdr:txBody>
    </xdr:sp>
    <xdr:clientData/>
  </xdr:twoCellAnchor>
  <xdr:twoCellAnchor>
    <xdr:from>
      <xdr:col>81</xdr:col>
      <xdr:colOff>333375</xdr:colOff>
      <xdr:row>132</xdr:row>
      <xdr:rowOff>47625</xdr:rowOff>
    </xdr:from>
    <xdr:to>
      <xdr:col>109</xdr:col>
      <xdr:colOff>485775</xdr:colOff>
      <xdr:row>155</xdr:row>
      <xdr:rowOff>95250</xdr:rowOff>
    </xdr:to>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7486650" y="23412450"/>
          <a:ext cx="7629525" cy="48672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6.</a:t>
          </a:r>
          <a:r>
            <a:rPr kumimoji="1" lang="ja-JP" altLang="en-US" sz="1050" b="0">
              <a:solidFill>
                <a:sysClr val="windowText" lastClr="000000"/>
              </a:solidFill>
              <a:latin typeface="+mn-ea"/>
              <a:ea typeface="+mn-ea"/>
            </a:rPr>
            <a:t>導入設備＞</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導入予定設備</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＊導入予定の設備等の電源種とその出力について記載するとともに、</a:t>
          </a:r>
          <a:r>
            <a:rPr kumimoji="1" lang="en-US" altLang="ja-JP" sz="1050" b="0">
              <a:solidFill>
                <a:sysClr val="windowText" lastClr="000000"/>
              </a:solidFill>
              <a:latin typeface="+mn-ea"/>
              <a:ea typeface="+mn-ea"/>
            </a:rPr>
            <a:t>B-6</a:t>
          </a:r>
          <a:r>
            <a:rPr kumimoji="1" lang="ja-JP" altLang="en-US" sz="1050" b="0">
              <a:solidFill>
                <a:sysClr val="windowText" lastClr="000000"/>
              </a:solidFill>
              <a:latin typeface="+mn-ea"/>
              <a:ea typeface="+mn-ea"/>
            </a:rPr>
            <a:t>に根拠資料を添付してください。　</a:t>
          </a:r>
          <a:endParaRPr kumimoji="1" lang="en-US" altLang="ja-JP" sz="1050" b="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a:solidFill>
                <a:sysClr val="windowText" lastClr="000000"/>
              </a:solidFill>
              <a:effectLst/>
              <a:latin typeface="+mn-ea"/>
              <a:ea typeface="+mn-ea"/>
              <a:cs typeface="+mn-cs"/>
            </a:rPr>
            <a:t>＊導入予定設備（パネル容量・枚数、パワコン容量・台数、蓄電池容量・台数等の詳細情報を箇条書きで記入してください。</a:t>
          </a:r>
          <a:endParaRPr kumimoji="1" lang="ja-JP" altLang="en-US" sz="1050" b="0">
            <a:solidFill>
              <a:sysClr val="windowText" lastClr="000000"/>
            </a:solidFill>
            <a:latin typeface="+mn-ea"/>
            <a:ea typeface="+mn-ea"/>
          </a:endParaRPr>
        </a:p>
        <a:p>
          <a:r>
            <a:rPr kumimoji="1" lang="ja-JP" altLang="en-US" sz="1050" b="0">
              <a:solidFill>
                <a:sysClr val="windowText" lastClr="000000"/>
              </a:solidFill>
              <a:latin typeface="+mn-ea"/>
              <a:ea typeface="+mn-ea"/>
            </a:rPr>
            <a:t>　</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記入例</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　　</a:t>
          </a:r>
          <a:r>
            <a:rPr kumimoji="1" lang="ja-JP" altLang="ja-JP" sz="1100" b="0">
              <a:solidFill>
                <a:sysClr val="windowText" lastClr="000000"/>
              </a:solidFill>
              <a:effectLst/>
              <a:latin typeface="+mn-ea"/>
              <a:ea typeface="+mn-ea"/>
              <a:cs typeface="+mn-cs"/>
            </a:rPr>
            <a:t>・太陽光パネル　</a:t>
          </a:r>
          <a:r>
            <a:rPr kumimoji="1" lang="en-US" altLang="ja-JP" sz="1100" b="0">
              <a:solidFill>
                <a:sysClr val="windowText" lastClr="000000"/>
              </a:solidFill>
              <a:effectLst/>
              <a:latin typeface="+mn-ea"/>
              <a:ea typeface="+mn-ea"/>
              <a:cs typeface="+mn-cs"/>
            </a:rPr>
            <a:t>450W    × 495</a:t>
          </a:r>
          <a:r>
            <a:rPr kumimoji="1" lang="ja-JP" altLang="ja-JP" sz="1100" b="0">
              <a:solidFill>
                <a:sysClr val="windowText" lastClr="000000"/>
              </a:solidFill>
              <a:effectLst/>
              <a:latin typeface="+mn-ea"/>
              <a:ea typeface="+mn-ea"/>
              <a:cs typeface="+mn-cs"/>
            </a:rPr>
            <a:t>枚 ＝ </a:t>
          </a:r>
          <a:r>
            <a:rPr kumimoji="1" lang="en-US" altLang="ja-JP" sz="1100" b="0">
              <a:solidFill>
                <a:sysClr val="windowText" lastClr="000000"/>
              </a:solidFill>
              <a:effectLst/>
              <a:latin typeface="+mn-ea"/>
              <a:ea typeface="+mn-ea"/>
              <a:cs typeface="+mn-cs"/>
            </a:rPr>
            <a:t>222.7kW</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a:t>
          </a:r>
          <a:r>
            <a:rPr kumimoji="1" lang="ja-JP" altLang="ja-JP" sz="1100" b="0" baseline="0">
              <a:solidFill>
                <a:sysClr val="windowText" lastClr="000000"/>
              </a:solidFill>
              <a:effectLst/>
              <a:latin typeface="+mn-ea"/>
              <a:ea typeface="+mn-ea"/>
              <a:cs typeface="+mn-cs"/>
            </a:rPr>
            <a:t>・パワコン　　　</a:t>
          </a:r>
          <a:r>
            <a:rPr kumimoji="1" lang="en-US" altLang="ja-JP" sz="1100" b="0" baseline="0">
              <a:solidFill>
                <a:sysClr val="windowText" lastClr="000000"/>
              </a:solidFill>
              <a:effectLst/>
              <a:latin typeface="+mn-ea"/>
              <a:ea typeface="+mn-ea"/>
              <a:cs typeface="+mn-cs"/>
            </a:rPr>
            <a:t>50kW    ×     4</a:t>
          </a:r>
          <a:r>
            <a:rPr kumimoji="1" lang="ja-JP" altLang="ja-JP" sz="1100" b="0" baseline="0">
              <a:solidFill>
                <a:sysClr val="windowText" lastClr="000000"/>
              </a:solidFill>
              <a:effectLst/>
              <a:latin typeface="+mn-ea"/>
              <a:ea typeface="+mn-ea"/>
              <a:cs typeface="+mn-cs"/>
            </a:rPr>
            <a:t>台 ＝    </a:t>
          </a:r>
          <a:r>
            <a:rPr kumimoji="1" lang="en-US" altLang="ja-JP" sz="1100" b="0" baseline="0">
              <a:solidFill>
                <a:sysClr val="windowText" lastClr="000000"/>
              </a:solidFill>
              <a:effectLst/>
              <a:latin typeface="+mn-ea"/>
              <a:ea typeface="+mn-ea"/>
              <a:cs typeface="+mn-cs"/>
            </a:rPr>
            <a:t>200kW</a:t>
          </a:r>
          <a:endParaRPr kumimoji="1" lang="en-US" altLang="ja-JP" sz="1050" b="0">
            <a:solidFill>
              <a:sysClr val="windowText" lastClr="000000"/>
            </a:solidFill>
            <a:latin typeface="+mn-ea"/>
            <a:ea typeface="+mn-ea"/>
          </a:endParaRPr>
        </a:p>
        <a:p>
          <a:r>
            <a:rPr kumimoji="1" lang="ja-JP" altLang="en-US" sz="1050" b="0" baseline="0">
              <a:solidFill>
                <a:sysClr val="windowText" lastClr="000000"/>
              </a:solidFill>
              <a:latin typeface="+mn-ea"/>
              <a:ea typeface="+mn-ea"/>
            </a:rPr>
            <a:t>　　　　　　　　</a:t>
          </a:r>
          <a:r>
            <a:rPr kumimoji="1" lang="ja-JP" altLang="ja-JP" sz="1100" b="0" baseline="0">
              <a:solidFill>
                <a:sysClr val="windowText" lastClr="000000"/>
              </a:solidFill>
              <a:effectLst/>
              <a:latin typeface="+mn-ea"/>
              <a:ea typeface="+mn-ea"/>
              <a:cs typeface="+mn-cs"/>
            </a:rPr>
            <a:t>・定置用蓄電池　</a:t>
          </a:r>
          <a:r>
            <a:rPr kumimoji="1" lang="en-US" altLang="ja-JP" sz="1100" b="0" baseline="0">
              <a:solidFill>
                <a:sysClr val="windowText" lastClr="000000"/>
              </a:solidFill>
              <a:effectLst/>
              <a:latin typeface="+mn-ea"/>
              <a:ea typeface="+mn-ea"/>
              <a:cs typeface="+mn-cs"/>
            </a:rPr>
            <a:t>20kWh  ×     1</a:t>
          </a:r>
          <a:r>
            <a:rPr kumimoji="1" lang="ja-JP" altLang="ja-JP" sz="1100" b="0" baseline="0">
              <a:solidFill>
                <a:sysClr val="windowText" lastClr="000000"/>
              </a:solidFill>
              <a:effectLst/>
              <a:latin typeface="+mn-ea"/>
              <a:ea typeface="+mn-ea"/>
              <a:cs typeface="+mn-cs"/>
            </a:rPr>
            <a:t>台 ＝      </a:t>
          </a:r>
          <a:r>
            <a:rPr kumimoji="1" lang="en-US" altLang="ja-JP" sz="1100" b="0" baseline="0">
              <a:solidFill>
                <a:sysClr val="windowText" lastClr="000000"/>
              </a:solidFill>
              <a:effectLst/>
              <a:latin typeface="+mn-ea"/>
              <a:ea typeface="+mn-ea"/>
              <a:cs typeface="+mn-cs"/>
            </a:rPr>
            <a:t>20kWh</a:t>
          </a:r>
          <a:endParaRPr kumimoji="1" lang="en-US" altLang="ja-JP" sz="1050" b="0" baseline="0">
            <a:solidFill>
              <a:sysClr val="windowText" lastClr="000000"/>
            </a:solidFill>
            <a:latin typeface="+mn-ea"/>
            <a:ea typeface="+mn-ea"/>
          </a:endParaRPr>
        </a:p>
        <a:p>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導入設備の内容</a:t>
          </a:r>
          <a:r>
            <a:rPr kumimoji="1" lang="en-US" altLang="ja-JP" sz="1050" b="0">
              <a:solidFill>
                <a:sysClr val="windowText" lastClr="000000"/>
              </a:solidFill>
              <a:effectLst/>
              <a:latin typeface="+mn-ea"/>
              <a:ea typeface="+mn-ea"/>
              <a:cs typeface="+mn-cs"/>
            </a:rPr>
            <a:t>】</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（設備内容）は、導入する設備の内容を入力してください（小数点２位未満切捨て。</a:t>
          </a:r>
          <a:endParaRPr kumimoji="1" lang="en-US" altLang="ja-JP" sz="1050" b="0">
            <a:solidFill>
              <a:sysClr val="windowText" lastClr="000000"/>
            </a:solidFill>
            <a:effectLst/>
            <a:latin typeface="+mn-ea"/>
            <a:ea typeface="+mn-ea"/>
            <a:cs typeface="+mn-cs"/>
          </a:endParaRPr>
        </a:p>
        <a:p>
          <a:r>
            <a:rPr kumimoji="1" lang="ja-JP" altLang="ja-JP" sz="1050" b="0">
              <a:solidFill>
                <a:sysClr val="windowText" lastClr="000000"/>
              </a:solidFill>
              <a:effectLst/>
              <a:latin typeface="+mn-ea"/>
              <a:ea typeface="+mn-ea"/>
              <a:cs typeface="+mn-cs"/>
            </a:rPr>
            <a:t>　・積載率（太陽光発電モジュール容量</a:t>
          </a:r>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パワーコンディショナの最大定格出力）は「１以上である」が要件です</a:t>
          </a:r>
          <a:r>
            <a:rPr kumimoji="1" lang="ja-JP" altLang="en-US" sz="1050" b="0">
              <a:solidFill>
                <a:sysClr val="windowText" lastClr="000000"/>
              </a:solidFill>
              <a:effectLst/>
              <a:latin typeface="+mn-ea"/>
              <a:ea typeface="+mn-ea"/>
              <a:cs typeface="+mn-cs"/>
            </a:rPr>
            <a:t>。</a:t>
          </a:r>
          <a:endParaRPr kumimoji="1" lang="en-US" altLang="ja-JP" sz="1050" b="0">
            <a:solidFill>
              <a:sysClr val="windowText" lastClr="000000"/>
            </a:solidFill>
            <a:effectLst/>
            <a:latin typeface="+mn-ea"/>
            <a:ea typeface="+mn-ea"/>
            <a:cs typeface="+mn-cs"/>
          </a:endParaRPr>
        </a:p>
        <a:p>
          <a:r>
            <a:rPr kumimoji="1" lang="ja-JP" altLang="ja-JP" sz="1050" b="0">
              <a:solidFill>
                <a:sysClr val="windowText" lastClr="000000"/>
              </a:solidFill>
              <a:effectLst/>
              <a:latin typeface="+mn-ea"/>
              <a:ea typeface="+mn-ea"/>
              <a:cs typeface="+mn-cs"/>
            </a:rPr>
            <a:t>　・蓄電池を導入する場合には、</a:t>
          </a:r>
          <a:r>
            <a:rPr kumimoji="1" lang="ja-JP" altLang="en-US" sz="105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区分は</a:t>
          </a:r>
          <a:r>
            <a:rPr kumimoji="1" lang="ja-JP" altLang="en-US" sz="1100" b="0">
              <a:solidFill>
                <a:sysClr val="windowText" lastClr="000000"/>
              </a:solidFill>
              <a:effectLst/>
              <a:latin typeface="+mn-ea"/>
              <a:ea typeface="+mn-ea"/>
              <a:cs typeface="+mn-cs"/>
            </a:rPr>
            <a:t>」は</a:t>
          </a:r>
          <a:r>
            <a:rPr kumimoji="1" lang="ja-JP" altLang="ja-JP" sz="1050" b="0">
              <a:solidFill>
                <a:sysClr val="windowText" lastClr="000000"/>
              </a:solidFill>
              <a:effectLst/>
              <a:latin typeface="+mn-ea"/>
              <a:ea typeface="+mn-ea"/>
              <a:cs typeface="+mn-cs"/>
            </a:rPr>
            <a:t>リストから「業務・産業用」又は「家庭用」を選択してください。</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 公募要領の「表</a:t>
          </a:r>
          <a:r>
            <a:rPr kumimoji="1" lang="en-US" altLang="ja-JP" sz="1050" b="0">
              <a:solidFill>
                <a:sysClr val="windowText" lastClr="000000"/>
              </a:solidFill>
              <a:effectLst/>
              <a:latin typeface="+mn-ea"/>
              <a:ea typeface="+mn-ea"/>
              <a:cs typeface="+mn-cs"/>
            </a:rPr>
            <a:t>1</a:t>
          </a:r>
          <a:r>
            <a:rPr kumimoji="1" lang="ja-JP" altLang="ja-JP" sz="1050" b="0">
              <a:solidFill>
                <a:sysClr val="windowText" lastClr="000000"/>
              </a:solidFill>
              <a:effectLst/>
              <a:latin typeface="+mn-ea"/>
              <a:ea typeface="+mn-ea"/>
              <a:cs typeface="+mn-cs"/>
            </a:rPr>
            <a:t>目標価格」に記載の区分に従うこと</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＊「設置場所の環境」は、設置場所における建築基準法に基づく基準風速及び垂直積雪量を記入し、充足することを示すと</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ともに、</a:t>
          </a:r>
          <a:r>
            <a:rPr kumimoji="1" lang="ja-JP" altLang="ja-JP" sz="1050" b="0" u="sng">
              <a:solidFill>
                <a:sysClr val="windowText" lastClr="000000"/>
              </a:solidFill>
              <a:effectLst/>
              <a:latin typeface="+mn-ea"/>
              <a:ea typeface="+mn-ea"/>
              <a:cs typeface="+mn-cs"/>
            </a:rPr>
            <a:t>その根拠資料を</a:t>
          </a:r>
          <a:r>
            <a:rPr kumimoji="1" lang="en-US" altLang="ja-JP" sz="1050" b="0" u="sng">
              <a:solidFill>
                <a:sysClr val="windowText" lastClr="000000"/>
              </a:solidFill>
              <a:effectLst/>
              <a:latin typeface="+mn-ea"/>
              <a:ea typeface="+mn-ea"/>
              <a:cs typeface="+mn-cs"/>
            </a:rPr>
            <a:t>B-1</a:t>
          </a:r>
          <a:r>
            <a:rPr kumimoji="1" lang="ja-JP" altLang="en-US" sz="1050" b="0" u="sng">
              <a:solidFill>
                <a:sysClr val="windowText" lastClr="000000"/>
              </a:solidFill>
              <a:effectLst/>
              <a:latin typeface="+mn-ea"/>
              <a:ea typeface="+mn-ea"/>
              <a:cs typeface="+mn-cs"/>
            </a:rPr>
            <a:t>に補足資料として</a:t>
          </a:r>
          <a:r>
            <a:rPr kumimoji="1" lang="ja-JP" altLang="ja-JP" sz="1050" b="0" u="sng">
              <a:solidFill>
                <a:sysClr val="windowText" lastClr="000000"/>
              </a:solidFill>
              <a:effectLst/>
              <a:latin typeface="+mn-ea"/>
              <a:ea typeface="+mn-ea"/>
              <a:cs typeface="+mn-cs"/>
            </a:rPr>
            <a:t>添付してください。</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＊導入設備について、下記の資料を提出してください。</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　・導入機器一覧表</a:t>
          </a:r>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名称</a:t>
          </a:r>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型番</a:t>
          </a:r>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数量</a:t>
          </a:r>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メーカー</a:t>
          </a:r>
          <a:r>
            <a:rPr kumimoji="1" lang="en-US" altLang="ja-JP" sz="1050" b="0">
              <a:solidFill>
                <a:sysClr val="windowText" lastClr="000000"/>
              </a:solidFill>
              <a:effectLst/>
              <a:latin typeface="+mn-ea"/>
              <a:ea typeface="+mn-ea"/>
              <a:cs typeface="+mn-cs"/>
            </a:rPr>
            <a:t>)</a:t>
          </a: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・導入機器の仕様書</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　・単線結線図、システム系統図</a:t>
          </a:r>
          <a:r>
            <a:rPr kumimoji="1" lang="ja-JP" altLang="en-US" sz="105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・架台（ため池事業ではフロート）の図面、カタログ</a:t>
          </a:r>
          <a:endParaRPr lang="ja-JP" altLang="ja-JP" sz="1050" b="0">
            <a:solidFill>
              <a:sysClr val="windowText" lastClr="000000"/>
            </a:solidFill>
            <a:effectLst/>
            <a:latin typeface="+mn-ea"/>
            <a:ea typeface="+mn-ea"/>
          </a:endParaRPr>
        </a:p>
        <a:p>
          <a:r>
            <a:rPr kumimoji="1" lang="ja-JP" altLang="ja-JP" sz="1050" b="0">
              <a:solidFill>
                <a:sysClr val="windowText" lastClr="000000"/>
              </a:solidFill>
              <a:effectLst/>
              <a:latin typeface="+mn-ea"/>
              <a:ea typeface="+mn-ea"/>
              <a:cs typeface="+mn-cs"/>
            </a:rPr>
            <a:t>　・</a:t>
          </a:r>
          <a:r>
            <a:rPr kumimoji="1" lang="ja-JP" altLang="en-US" sz="1050" b="0">
              <a:solidFill>
                <a:sysClr val="windowText" lastClr="000000"/>
              </a:solidFill>
              <a:effectLst/>
              <a:latin typeface="+mn-ea"/>
              <a:ea typeface="+mn-ea"/>
              <a:cs typeface="+mn-cs"/>
            </a:rPr>
            <a:t>架台</a:t>
          </a:r>
          <a:r>
            <a:rPr kumimoji="1" lang="ja-JP" altLang="ja-JP" sz="1050" b="0">
              <a:solidFill>
                <a:sysClr val="windowText" lastClr="000000"/>
              </a:solidFill>
              <a:effectLst/>
              <a:latin typeface="+mn-ea"/>
              <a:ea typeface="+mn-ea"/>
              <a:cs typeface="+mn-cs"/>
            </a:rPr>
            <a:t>（ため池事業ではフロート）の耐風</a:t>
          </a:r>
          <a:r>
            <a:rPr kumimoji="1" lang="ja-JP" altLang="en-US"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耐雪</a:t>
          </a:r>
          <a:r>
            <a:rPr kumimoji="1" lang="ja-JP" altLang="en-US"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強度（耐震）</a:t>
          </a:r>
          <a:r>
            <a:rPr kumimoji="1" lang="ja-JP" altLang="en-US" sz="1050" b="0">
              <a:solidFill>
                <a:sysClr val="windowText" lastClr="000000"/>
              </a:solidFill>
              <a:effectLst/>
              <a:latin typeface="+mn-ea"/>
              <a:ea typeface="+mn-ea"/>
              <a:cs typeface="+mn-cs"/>
            </a:rPr>
            <a:t>の各</a:t>
          </a:r>
          <a:r>
            <a:rPr kumimoji="1" lang="ja-JP" altLang="ja-JP" sz="1050" b="0">
              <a:solidFill>
                <a:sysClr val="windowText" lastClr="000000"/>
              </a:solidFill>
              <a:effectLst/>
              <a:latin typeface="+mn-ea"/>
              <a:ea typeface="+mn-ea"/>
              <a:cs typeface="+mn-cs"/>
            </a:rPr>
            <a:t>計算書</a:t>
          </a:r>
          <a:endParaRPr kumimoji="1" lang="en-US" altLang="ja-JP" sz="1050" b="0">
            <a:solidFill>
              <a:sysClr val="windowText" lastClr="000000"/>
            </a:solidFill>
            <a:effectLst/>
            <a:latin typeface="+mn-ea"/>
            <a:ea typeface="+mn-ea"/>
            <a:cs typeface="+mn-cs"/>
          </a:endParaRPr>
        </a:p>
        <a:p>
          <a:endParaRPr kumimoji="1" lang="ja-JP" altLang="en-US" sz="1050" b="0">
            <a:solidFill>
              <a:sysClr val="windowText" lastClr="000000"/>
            </a:solidFill>
            <a:latin typeface="+mn-ea"/>
            <a:ea typeface="+mn-ea"/>
          </a:endParaRPr>
        </a:p>
      </xdr:txBody>
    </xdr:sp>
    <xdr:clientData/>
  </xdr:twoCellAnchor>
  <xdr:twoCellAnchor>
    <xdr:from>
      <xdr:col>81</xdr:col>
      <xdr:colOff>331786</xdr:colOff>
      <xdr:row>165</xdr:row>
      <xdr:rowOff>9525</xdr:rowOff>
    </xdr:from>
    <xdr:to>
      <xdr:col>109</xdr:col>
      <xdr:colOff>581025</xdr:colOff>
      <xdr:row>167</xdr:row>
      <xdr:rowOff>161925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485061" y="30165675"/>
          <a:ext cx="7726364" cy="590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設備の保守計画</a:t>
          </a:r>
          <a:r>
            <a:rPr kumimoji="1" lang="en-US" altLang="ja-JP" sz="1050">
              <a:solidFill>
                <a:sysClr val="windowText" lastClr="000000"/>
              </a:solidFill>
              <a:latin typeface="+mn-ea"/>
              <a:ea typeface="+mn-ea"/>
            </a:rPr>
            <a:t>】</a:t>
          </a:r>
        </a:p>
        <a:p>
          <a:r>
            <a:rPr kumimoji="1" lang="ja-JP" altLang="en-US" sz="1050">
              <a:solidFill>
                <a:sysClr val="windowText" lastClr="000000"/>
              </a:solidFill>
              <a:latin typeface="+mn-ea"/>
              <a:ea typeface="+mn-ea"/>
            </a:rPr>
            <a:t>　導入設備の保守計画を簡潔に記載してください。（別紙でも可）。</a:t>
          </a:r>
        </a:p>
      </xdr:txBody>
    </xdr:sp>
    <xdr:clientData/>
  </xdr:twoCellAnchor>
  <xdr:twoCellAnchor>
    <xdr:from>
      <xdr:col>81</xdr:col>
      <xdr:colOff>333372</xdr:colOff>
      <xdr:row>81</xdr:row>
      <xdr:rowOff>57149</xdr:rowOff>
    </xdr:from>
    <xdr:to>
      <xdr:col>109</xdr:col>
      <xdr:colOff>85724</xdr:colOff>
      <xdr:row>85</xdr:row>
      <xdr:rowOff>95250</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7486647" y="13811249"/>
          <a:ext cx="7229477" cy="952501"/>
        </a:xfrm>
        <a:prstGeom prst="rect">
          <a:avLst/>
        </a:prstGeom>
        <a:solidFill>
          <a:sysClr val="window" lastClr="FFFFFF"/>
        </a:solidFill>
        <a:ln w="9525"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事業実施位置がわかる地図を添付してください。（複数設備を導入する場合も、できる限り１枚の地図におさめてください。）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更に、都道府県単位程度の縮尺の広域地図・縮尺地図に事業位置（発電所及び需要施設）を明示した地図を添付してください。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また、最寄駅から事業場所までのアクセスルートがわかる地図も添付してください。</a:t>
          </a:r>
          <a:b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br>
          <a:br>
            <a:rPr kumimoji="1" lang="en-US" altLang="ja-JP"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rPr>
          </a:br>
          <a:endPar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twoCellAnchor>
    <xdr:from>
      <xdr:col>82</xdr:col>
      <xdr:colOff>180974</xdr:colOff>
      <xdr:row>311</xdr:row>
      <xdr:rowOff>1</xdr:rowOff>
    </xdr:from>
    <xdr:to>
      <xdr:col>110</xdr:col>
      <xdr:colOff>295276</xdr:colOff>
      <xdr:row>319</xdr:row>
      <xdr:rowOff>0</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7705724" y="61302901"/>
          <a:ext cx="7905752" cy="19049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a:t>
          </a:r>
          <a:r>
            <a:rPr kumimoji="1" lang="en-US" altLang="ja-JP" sz="1050">
              <a:solidFill>
                <a:sysClr val="windowText" lastClr="000000"/>
              </a:solidFill>
              <a:latin typeface="+mn-ea"/>
              <a:ea typeface="+mn-ea"/>
            </a:rPr>
            <a:t>14.</a:t>
          </a:r>
          <a:r>
            <a:rPr kumimoji="1" lang="ja-JP" altLang="en-US" sz="1050">
              <a:solidFill>
                <a:sysClr val="windowText" lastClr="000000"/>
              </a:solidFill>
              <a:latin typeface="+mn-ea"/>
              <a:ea typeface="+mn-ea"/>
            </a:rPr>
            <a:t>農地等に関する事項＞</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＊「農地の一時転用許可に関する申請状況」は、事業予定農地の一時転用許可の状況について「許可済み」、「申請済み」、</a:t>
          </a:r>
          <a:endParaRPr kumimoji="1" lang="en-US" altLang="ja-JP" sz="1050">
            <a:solidFill>
              <a:sysClr val="windowText" lastClr="000000"/>
            </a:solidFill>
            <a:latin typeface="+mn-ea"/>
            <a:ea typeface="+mn-ea"/>
          </a:endParaRPr>
        </a:p>
        <a:p>
          <a:r>
            <a:rPr kumimoji="1" lang="en-US" altLang="ja-JP" sz="1050">
              <a:solidFill>
                <a:sysClr val="windowText" lastClr="000000"/>
              </a:solidFill>
              <a:latin typeface="+mn-ea"/>
              <a:ea typeface="+mn-ea"/>
            </a:rPr>
            <a:t>    </a:t>
          </a:r>
          <a:r>
            <a:rPr kumimoji="1" lang="ja-JP" altLang="en-US" sz="1050">
              <a:solidFill>
                <a:sysClr val="windowText" lastClr="000000"/>
              </a:solidFill>
              <a:latin typeface="+mn-ea"/>
              <a:ea typeface="+mn-ea"/>
            </a:rPr>
            <a:t>「申請予定」</a:t>
          </a: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「申請予定（事前相談済」、「申請予定（事前相談中）」、「申請予定（事前相談未）」を選択してください。</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＊農地の一時転用許可は、必ず交付申請時までに取得してください（応募申請時には申請済みであることが望ましい）。</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＊一時転用許可済みの場合は許可書、申請済みの場合は申請書（受付印が押印されたもの）を添付してください（</a:t>
          </a:r>
          <a:r>
            <a:rPr kumimoji="1" lang="en-US" altLang="ja-JP" sz="1050">
              <a:solidFill>
                <a:sysClr val="windowText" lastClr="000000"/>
              </a:solidFill>
              <a:latin typeface="+mn-ea"/>
              <a:ea typeface="+mn-ea"/>
            </a:rPr>
            <a:t>B-12</a:t>
          </a:r>
          <a:r>
            <a:rPr kumimoji="1" lang="ja-JP" altLang="en-US" sz="1050">
              <a:solidFill>
                <a:sysClr val="windowText" lastClr="000000"/>
              </a:solidFill>
              <a:latin typeface="+mn-ea"/>
              <a:ea typeface="+mn-ea"/>
            </a:rPr>
            <a:t>）。</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事業実施予定地の現況（営農の状況、現況の写真等）について記載し、写真及び図面（面積がわかるもの）を添付して</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ください（</a:t>
          </a:r>
          <a:r>
            <a:rPr kumimoji="1" lang="en-US" altLang="ja-JP" sz="1050">
              <a:solidFill>
                <a:sysClr val="windowText" lastClr="000000"/>
              </a:solidFill>
              <a:latin typeface="+mn-ea"/>
              <a:ea typeface="+mn-ea"/>
            </a:rPr>
            <a:t>B-2</a:t>
          </a:r>
          <a:r>
            <a:rPr kumimoji="1" lang="ja-JP" altLang="en-US" sz="1050">
              <a:solidFill>
                <a:sysClr val="windowText" lastClr="000000"/>
              </a:solidFill>
              <a:latin typeface="+mn-ea"/>
              <a:ea typeface="+mn-ea"/>
            </a:rPr>
            <a:t>）。</a:t>
          </a:r>
        </a:p>
      </xdr:txBody>
    </xdr:sp>
    <xdr:clientData/>
  </xdr:twoCellAnchor>
  <xdr:twoCellAnchor>
    <xdr:from>
      <xdr:col>81</xdr:col>
      <xdr:colOff>342900</xdr:colOff>
      <xdr:row>345</xdr:row>
      <xdr:rowOff>57150</xdr:rowOff>
    </xdr:from>
    <xdr:to>
      <xdr:col>110</xdr:col>
      <xdr:colOff>95251</xdr:colOff>
      <xdr:row>347</xdr:row>
      <xdr:rowOff>104775</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7496175" y="69599175"/>
          <a:ext cx="7915276" cy="619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＊「（２）営農に必要な農作業の期間」は、主な作付予定作物について作付けする予定月</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を記載してください（予定月は「⇔」で表示してください。）。</a:t>
          </a:r>
          <a:endParaRPr kumimoji="1" lang="en-US" altLang="ja-JP" sz="1050">
            <a:solidFill>
              <a:sysClr val="windowText" lastClr="000000"/>
            </a:solidFill>
            <a:latin typeface="+mn-ea"/>
            <a:ea typeface="+mn-ea"/>
          </a:endParaRPr>
        </a:p>
      </xdr:txBody>
    </xdr:sp>
    <xdr:clientData/>
  </xdr:twoCellAnchor>
  <xdr:twoCellAnchor>
    <xdr:from>
      <xdr:col>81</xdr:col>
      <xdr:colOff>333374</xdr:colOff>
      <xdr:row>358</xdr:row>
      <xdr:rowOff>0</xdr:rowOff>
    </xdr:from>
    <xdr:to>
      <xdr:col>110</xdr:col>
      <xdr:colOff>228600</xdr:colOff>
      <xdr:row>361</xdr:row>
      <xdr:rowOff>209550</xdr:rowOff>
    </xdr:to>
    <xdr:sp macro="" textlink="">
      <xdr:nvSpPr>
        <xdr:cNvPr id="40" name="テキスト ボックス 39">
          <a:extLst>
            <a:ext uri="{FF2B5EF4-FFF2-40B4-BE49-F238E27FC236}">
              <a16:creationId xmlns:a16="http://schemas.microsoft.com/office/drawing/2014/main" id="{00000000-0008-0000-0100-000028000000}"/>
            </a:ext>
          </a:extLst>
        </xdr:cNvPr>
        <xdr:cNvSpPr txBox="1"/>
      </xdr:nvSpPr>
      <xdr:spPr>
        <a:xfrm>
          <a:off x="7486649" y="72971025"/>
          <a:ext cx="8058151" cy="1181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２． 営農への影響の見込み</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＊「（１）生育に適した日照量の確保」は、作付予定作物が生育に支障がない理由を記載するとともに、その根拠について添付</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してください（</a:t>
          </a:r>
          <a:r>
            <a:rPr kumimoji="1" lang="en-US" altLang="ja-JP" sz="1050">
              <a:solidFill>
                <a:sysClr val="windowText" lastClr="000000"/>
              </a:solidFill>
              <a:latin typeface="+mn-ea"/>
              <a:ea typeface="+mn-ea"/>
            </a:rPr>
            <a:t>B-12</a:t>
          </a:r>
          <a:r>
            <a:rPr kumimoji="1" lang="ja-JP" altLang="en-US" sz="1050">
              <a:solidFill>
                <a:sysClr val="windowText" lastClr="000000"/>
              </a:solidFill>
              <a:latin typeface="+mn-ea"/>
              <a:ea typeface="+mn-ea"/>
            </a:rPr>
            <a:t>）。</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＊「（２）効率的な農作業の実施」は、農地に設置する支柱の概要がわかる仕様書などを添付してください（</a:t>
          </a:r>
          <a:r>
            <a:rPr kumimoji="1" lang="en-US" altLang="ja-JP" sz="1050">
              <a:solidFill>
                <a:sysClr val="windowText" lastClr="000000"/>
              </a:solidFill>
              <a:latin typeface="+mn-ea"/>
              <a:ea typeface="+mn-ea"/>
            </a:rPr>
            <a:t>B-12</a:t>
          </a:r>
          <a:r>
            <a:rPr kumimoji="1" lang="ja-JP" altLang="en-US" sz="1050">
              <a:solidFill>
                <a:sysClr val="windowText" lastClr="000000"/>
              </a:solidFill>
              <a:latin typeface="+mn-ea"/>
              <a:ea typeface="+mn-ea"/>
            </a:rPr>
            <a:t>）。</a:t>
          </a:r>
          <a:endParaRPr kumimoji="1" lang="en-US" altLang="ja-JP" sz="1050">
            <a:solidFill>
              <a:sysClr val="windowText" lastClr="000000"/>
            </a:solidFill>
            <a:latin typeface="+mn-ea"/>
            <a:ea typeface="+mn-ea"/>
          </a:endParaRPr>
        </a:p>
      </xdr:txBody>
    </xdr:sp>
    <xdr:clientData/>
  </xdr:twoCellAnchor>
  <xdr:twoCellAnchor>
    <xdr:from>
      <xdr:col>82</xdr:col>
      <xdr:colOff>152400</xdr:colOff>
      <xdr:row>349</xdr:row>
      <xdr:rowOff>0</xdr:rowOff>
    </xdr:from>
    <xdr:to>
      <xdr:col>110</xdr:col>
      <xdr:colOff>123825</xdr:colOff>
      <xdr:row>356</xdr:row>
      <xdr:rowOff>9525</xdr:rowOff>
    </xdr:to>
    <xdr:pic>
      <xdr:nvPicPr>
        <xdr:cNvPr id="42" name="図 41">
          <a:extLst>
            <a:ext uri="{FF2B5EF4-FFF2-40B4-BE49-F238E27FC236}">
              <a16:creationId xmlns:a16="http://schemas.microsoft.com/office/drawing/2014/main" id="{00000000-0008-0000-01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77150" y="70504050"/>
          <a:ext cx="7762875" cy="2105025"/>
        </a:xfrm>
        <a:prstGeom prst="rect">
          <a:avLst/>
        </a:prstGeom>
        <a:solidFill>
          <a:schemeClr val="bg1"/>
        </a:solidFill>
      </xdr:spPr>
    </xdr:pic>
    <xdr:clientData/>
  </xdr:twoCellAnchor>
  <xdr:twoCellAnchor>
    <xdr:from>
      <xdr:col>107</xdr:col>
      <xdr:colOff>489585</xdr:colOff>
      <xdr:row>350</xdr:row>
      <xdr:rowOff>142875</xdr:rowOff>
    </xdr:from>
    <xdr:to>
      <xdr:col>109</xdr:col>
      <xdr:colOff>76200</xdr:colOff>
      <xdr:row>350</xdr:row>
      <xdr:rowOff>142875</xdr:rowOff>
    </xdr:to>
    <xdr:cxnSp macro="">
      <xdr:nvCxnSpPr>
        <xdr:cNvPr id="51" name="直線矢印コネクタ 50">
          <a:extLst>
            <a:ext uri="{FF2B5EF4-FFF2-40B4-BE49-F238E27FC236}">
              <a16:creationId xmlns:a16="http://schemas.microsoft.com/office/drawing/2014/main" id="{00000000-0008-0000-0100-000033000000}"/>
            </a:ext>
          </a:extLst>
        </xdr:cNvPr>
        <xdr:cNvCxnSpPr/>
      </xdr:nvCxnSpPr>
      <xdr:spPr>
        <a:xfrm>
          <a:off x="13748385" y="70913625"/>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0</xdr:colOff>
      <xdr:row>352</xdr:row>
      <xdr:rowOff>171450</xdr:rowOff>
    </xdr:from>
    <xdr:to>
      <xdr:col>108</xdr:col>
      <xdr:colOff>272415</xdr:colOff>
      <xdr:row>352</xdr:row>
      <xdr:rowOff>171450</xdr:rowOff>
    </xdr:to>
    <xdr:cxnSp macro="">
      <xdr:nvCxnSpPr>
        <xdr:cNvPr id="55" name="直線矢印コネクタ 54">
          <a:extLst>
            <a:ext uri="{FF2B5EF4-FFF2-40B4-BE49-F238E27FC236}">
              <a16:creationId xmlns:a16="http://schemas.microsoft.com/office/drawing/2014/main" id="{00000000-0008-0000-0100-000037000000}"/>
            </a:ext>
          </a:extLst>
        </xdr:cNvPr>
        <xdr:cNvCxnSpPr/>
      </xdr:nvCxnSpPr>
      <xdr:spPr>
        <a:xfrm>
          <a:off x="13258800" y="71551800"/>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676275</xdr:colOff>
      <xdr:row>354</xdr:row>
      <xdr:rowOff>180975</xdr:rowOff>
    </xdr:from>
    <xdr:to>
      <xdr:col>108</xdr:col>
      <xdr:colOff>262890</xdr:colOff>
      <xdr:row>354</xdr:row>
      <xdr:rowOff>180975</xdr:rowOff>
    </xdr:to>
    <xdr:cxnSp macro="">
      <xdr:nvCxnSpPr>
        <xdr:cNvPr id="57" name="直線矢印コネクタ 56">
          <a:extLst>
            <a:ext uri="{FF2B5EF4-FFF2-40B4-BE49-F238E27FC236}">
              <a16:creationId xmlns:a16="http://schemas.microsoft.com/office/drawing/2014/main" id="{00000000-0008-0000-0100-000039000000}"/>
            </a:ext>
          </a:extLst>
        </xdr:cNvPr>
        <xdr:cNvCxnSpPr/>
      </xdr:nvCxnSpPr>
      <xdr:spPr>
        <a:xfrm>
          <a:off x="13249275" y="72170925"/>
          <a:ext cx="958215" cy="0"/>
        </a:xfrm>
        <a:prstGeom prst="straightConnector1">
          <a:avLst/>
        </a:prstGeom>
        <a:ln w="28575">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108</xdr:col>
      <xdr:colOff>614839</xdr:colOff>
      <xdr:row>351</xdr:row>
      <xdr:rowOff>161925</xdr:rowOff>
    </xdr:from>
    <xdr:to>
      <xdr:col>110</xdr:col>
      <xdr:colOff>32862</xdr:colOff>
      <xdr:row>351</xdr:row>
      <xdr:rowOff>161925</xdr:rowOff>
    </xdr:to>
    <xdr:cxnSp macro="">
      <xdr:nvCxnSpPr>
        <xdr:cNvPr id="60" name="直線矢印コネクタ 59">
          <a:extLst>
            <a:ext uri="{FF2B5EF4-FFF2-40B4-BE49-F238E27FC236}">
              <a16:creationId xmlns:a16="http://schemas.microsoft.com/office/drawing/2014/main" id="{00000000-0008-0000-0100-00003C000000}"/>
            </a:ext>
          </a:extLst>
        </xdr:cNvPr>
        <xdr:cNvCxnSpPr/>
      </xdr:nvCxnSpPr>
      <xdr:spPr>
        <a:xfrm flipV="1">
          <a:off x="14559439" y="71237475"/>
          <a:ext cx="789623" cy="0"/>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108</xdr:col>
      <xdr:colOff>266700</xdr:colOff>
      <xdr:row>353</xdr:row>
      <xdr:rowOff>152400</xdr:rowOff>
    </xdr:from>
    <xdr:to>
      <xdr:col>109</xdr:col>
      <xdr:colOff>370523</xdr:colOff>
      <xdr:row>353</xdr:row>
      <xdr:rowOff>161448</xdr:rowOff>
    </xdr:to>
    <xdr:cxnSp macro="">
      <xdr:nvCxnSpPr>
        <xdr:cNvPr id="61" name="直線矢印コネクタ 60">
          <a:extLst>
            <a:ext uri="{FF2B5EF4-FFF2-40B4-BE49-F238E27FC236}">
              <a16:creationId xmlns:a16="http://schemas.microsoft.com/office/drawing/2014/main" id="{00000000-0008-0000-0100-00003D000000}"/>
            </a:ext>
          </a:extLst>
        </xdr:cNvPr>
        <xdr:cNvCxnSpPr/>
      </xdr:nvCxnSpPr>
      <xdr:spPr>
        <a:xfrm flipV="1">
          <a:off x="14211300" y="71837550"/>
          <a:ext cx="789623" cy="9048"/>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108</xdr:col>
      <xdr:colOff>247650</xdr:colOff>
      <xdr:row>355</xdr:row>
      <xdr:rowOff>161925</xdr:rowOff>
    </xdr:from>
    <xdr:to>
      <xdr:col>109</xdr:col>
      <xdr:colOff>351473</xdr:colOff>
      <xdr:row>355</xdr:row>
      <xdr:rowOff>170973</xdr:rowOff>
    </xdr:to>
    <xdr:cxnSp macro="">
      <xdr:nvCxnSpPr>
        <xdr:cNvPr id="62" name="直線矢印コネクタ 61">
          <a:extLst>
            <a:ext uri="{FF2B5EF4-FFF2-40B4-BE49-F238E27FC236}">
              <a16:creationId xmlns:a16="http://schemas.microsoft.com/office/drawing/2014/main" id="{00000000-0008-0000-0100-00003E000000}"/>
            </a:ext>
          </a:extLst>
        </xdr:cNvPr>
        <xdr:cNvCxnSpPr/>
      </xdr:nvCxnSpPr>
      <xdr:spPr>
        <a:xfrm flipV="1">
          <a:off x="14192250" y="72456675"/>
          <a:ext cx="789623" cy="9048"/>
        </a:xfrm>
        <a:prstGeom prst="straightConnector1">
          <a:avLst/>
        </a:prstGeom>
        <a:ln w="28575">
          <a:solidFill>
            <a:srgbClr val="00B05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81</xdr:col>
      <xdr:colOff>333374</xdr:colOff>
      <xdr:row>337</xdr:row>
      <xdr:rowOff>76201</xdr:rowOff>
    </xdr:from>
    <xdr:to>
      <xdr:col>110</xdr:col>
      <xdr:colOff>76200</xdr:colOff>
      <xdr:row>340</xdr:row>
      <xdr:rowOff>66676</xdr:rowOff>
    </xdr:to>
    <xdr:sp macro="" textlink="">
      <xdr:nvSpPr>
        <xdr:cNvPr id="41986" name="テキスト ボックス 41985">
          <a:extLst>
            <a:ext uri="{FF2B5EF4-FFF2-40B4-BE49-F238E27FC236}">
              <a16:creationId xmlns:a16="http://schemas.microsoft.com/office/drawing/2014/main" id="{00000000-0008-0000-0100-000002A40000}"/>
            </a:ext>
          </a:extLst>
        </xdr:cNvPr>
        <xdr:cNvSpPr txBox="1"/>
      </xdr:nvSpPr>
      <xdr:spPr>
        <a:xfrm>
          <a:off x="7486649" y="67589401"/>
          <a:ext cx="7905751" cy="704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a:t>
          </a:r>
          <a:r>
            <a:rPr kumimoji="1" lang="en-US" altLang="ja-JP" sz="1050">
              <a:solidFill>
                <a:sysClr val="windowText" lastClr="000000"/>
              </a:solidFill>
              <a:latin typeface="+mn-ea"/>
              <a:ea typeface="+mn-ea"/>
            </a:rPr>
            <a:t>15.</a:t>
          </a:r>
          <a:r>
            <a:rPr kumimoji="1" lang="ja-JP" altLang="en-US" sz="1050">
              <a:solidFill>
                <a:sysClr val="windowText" lastClr="000000"/>
              </a:solidFill>
              <a:latin typeface="+mn-ea"/>
              <a:ea typeface="+mn-ea"/>
            </a:rPr>
            <a:t>営農地の発電設備を計画している農地の営農計画＞</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＊「（１）下部の農地における作付予定作物及び作付面積」は、主な作付予定作物名と作付面積を記載してください。</a:t>
          </a:r>
          <a:endParaRPr kumimoji="1" lang="en-US" altLang="ja-JP" sz="1050">
            <a:solidFill>
              <a:sysClr val="windowText" lastClr="000000"/>
            </a:solidFill>
            <a:latin typeface="+mn-ea"/>
            <a:ea typeface="+mn-ea"/>
          </a:endParaRPr>
        </a:p>
      </xdr:txBody>
    </xdr:sp>
    <xdr:clientData/>
  </xdr:twoCellAnchor>
  <xdr:twoCellAnchor>
    <xdr:from>
      <xdr:col>81</xdr:col>
      <xdr:colOff>333376</xdr:colOff>
      <xdr:row>380</xdr:row>
      <xdr:rowOff>228600</xdr:rowOff>
    </xdr:from>
    <xdr:to>
      <xdr:col>109</xdr:col>
      <xdr:colOff>609601</xdr:colOff>
      <xdr:row>383</xdr:row>
      <xdr:rowOff>114300</xdr:rowOff>
    </xdr:to>
    <xdr:sp macro="" textlink="">
      <xdr:nvSpPr>
        <xdr:cNvPr id="41988" name="テキスト ボックス 41987">
          <a:extLst>
            <a:ext uri="{FF2B5EF4-FFF2-40B4-BE49-F238E27FC236}">
              <a16:creationId xmlns:a16="http://schemas.microsoft.com/office/drawing/2014/main" id="{00000000-0008-0000-0100-000004A40000}"/>
            </a:ext>
          </a:extLst>
        </xdr:cNvPr>
        <xdr:cNvSpPr txBox="1"/>
      </xdr:nvSpPr>
      <xdr:spPr>
        <a:xfrm>
          <a:off x="7486651" y="78781275"/>
          <a:ext cx="7753350"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３．遮光率</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＊算出根拠を添付してください（</a:t>
          </a:r>
          <a:r>
            <a:rPr kumimoji="1" lang="en-US" altLang="ja-JP" sz="1050">
              <a:solidFill>
                <a:sysClr val="windowText" lastClr="000000"/>
              </a:solidFill>
              <a:latin typeface="+mn-ea"/>
              <a:ea typeface="+mn-ea"/>
            </a:rPr>
            <a:t>B-12</a:t>
          </a:r>
          <a:r>
            <a:rPr kumimoji="1" lang="ja-JP" altLang="en-US" sz="1050">
              <a:solidFill>
                <a:sysClr val="windowText" lastClr="000000"/>
              </a:solidFill>
              <a:latin typeface="+mn-ea"/>
              <a:ea typeface="+mn-ea"/>
            </a:rPr>
            <a:t>）。</a:t>
          </a:r>
          <a:endParaRPr kumimoji="1" lang="en-US" altLang="ja-JP" sz="1050">
            <a:solidFill>
              <a:sysClr val="windowText" lastClr="000000"/>
            </a:solidFill>
            <a:latin typeface="+mn-ea"/>
            <a:ea typeface="+mn-ea"/>
          </a:endParaRPr>
        </a:p>
      </xdr:txBody>
    </xdr:sp>
    <xdr:clientData/>
  </xdr:twoCellAnchor>
  <xdr:twoCellAnchor>
    <xdr:from>
      <xdr:col>81</xdr:col>
      <xdr:colOff>331784</xdr:colOff>
      <xdr:row>214</xdr:row>
      <xdr:rowOff>100029</xdr:rowOff>
    </xdr:from>
    <xdr:to>
      <xdr:col>109</xdr:col>
      <xdr:colOff>590550</xdr:colOff>
      <xdr:row>226</xdr:row>
      <xdr:rowOff>38100</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7780334" y="41267079"/>
          <a:ext cx="21194716" cy="308132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２．定置用蓄電池（定置用蓄電池を導入する場合のみ記載が必要）</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＊導入する定置用蓄電池が目標価格以下であるかを判定します。</a:t>
          </a:r>
          <a:endParaRPr kumimoji="1" lang="en-US" altLang="ja-JP" sz="1050" b="0">
            <a:solidFill>
              <a:sysClr val="windowText" lastClr="000000"/>
            </a:solidFill>
            <a:latin typeface="+mn-ea"/>
            <a:ea typeface="+mn-ea"/>
          </a:endParaRPr>
        </a:p>
        <a:p>
          <a:r>
            <a:rPr kumimoji="1" lang="ja-JP" altLang="en-US" sz="1050" b="0" u="none">
              <a:solidFill>
                <a:sysClr val="windowText" lastClr="000000"/>
              </a:solidFill>
              <a:latin typeface="+mn-ea"/>
              <a:ea typeface="+mn-ea"/>
            </a:rPr>
            <a:t>　（判定が「</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」の場合は、蓄電池の補助対象経費は、（目標価格）</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（蓄電池容量）とします。）</a:t>
          </a:r>
          <a:endParaRPr kumimoji="1" lang="en-US" altLang="ja-JP" sz="1050" b="0" u="none">
            <a:solidFill>
              <a:sysClr val="windowText" lastClr="000000"/>
            </a:solidFill>
            <a:latin typeface="+mn-ea"/>
            <a:ea typeface="+mn-ea"/>
          </a:endParaRPr>
        </a:p>
        <a:p>
          <a:r>
            <a:rPr kumimoji="1" lang="ja-JP" altLang="en-US" sz="1050" b="0">
              <a:solidFill>
                <a:sysClr val="windowText" lastClr="000000"/>
              </a:solidFill>
              <a:latin typeface="+mn-ea"/>
              <a:ea typeface="+mn-ea"/>
            </a:rPr>
            <a:t>＊</a:t>
          </a:r>
          <a:r>
            <a:rPr kumimoji="1" lang="ja-JP" altLang="en-US" sz="1050" b="0" u="none">
              <a:solidFill>
                <a:sysClr val="windowText" lastClr="000000"/>
              </a:solidFill>
              <a:latin typeface="+mn-ea"/>
              <a:ea typeface="+mn-ea"/>
            </a:rPr>
            <a:t>導入する定置用蓄電池がハイブリッドでない場合は、「導入しない」を選択してください。　</a:t>
          </a:r>
          <a:endParaRPr kumimoji="1" lang="en-US" altLang="ja-JP" sz="1050" b="0" u="none">
            <a:solidFill>
              <a:sysClr val="windowText" lastClr="000000"/>
            </a:solidFill>
            <a:latin typeface="+mn-ea"/>
            <a:ea typeface="+mn-ea"/>
          </a:endParaRPr>
        </a:p>
        <a:p>
          <a:r>
            <a:rPr kumimoji="1" lang="ja-JP" altLang="en-US" sz="1050" b="0" u="none">
              <a:solidFill>
                <a:sysClr val="windowText" lastClr="000000"/>
              </a:solidFill>
              <a:latin typeface="+mn-ea"/>
              <a:ea typeface="+mn-ea"/>
            </a:rPr>
            <a:t>　（以後の記載は不要です。）</a:t>
          </a:r>
          <a:endParaRPr kumimoji="1" lang="en-US" altLang="ja-JP" sz="1050" b="0" u="none">
            <a:solidFill>
              <a:sysClr val="windowText" lastClr="000000"/>
            </a:solidFill>
            <a:latin typeface="+mn-ea"/>
            <a:ea typeface="+mn-ea"/>
          </a:endParaRPr>
        </a:p>
        <a:p>
          <a:r>
            <a:rPr kumimoji="1" lang="ja-JP" altLang="en-US" sz="1050" b="0" u="none">
              <a:solidFill>
                <a:sysClr val="windowText" lastClr="000000"/>
              </a:solidFill>
              <a:latin typeface="+mn-ea"/>
              <a:ea typeface="+mn-ea"/>
            </a:rPr>
            <a:t>　定置用</a:t>
          </a:r>
          <a:r>
            <a:rPr kumimoji="1" lang="ja-JP" altLang="en-US" sz="1050" b="0">
              <a:solidFill>
                <a:sysClr val="windowText" lastClr="000000"/>
              </a:solidFill>
              <a:latin typeface="+mn-ea"/>
              <a:ea typeface="+mn-ea"/>
            </a:rPr>
            <a:t>蓄電池がハイブリッドに該当するかどうかは、公募要領を確認してください。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＊蓄電池用パワコンがハイブリッドの場合は、パワコン部分の定格出力を「ハイブリッドを導入する場合のハイブリッドの</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パワコン出力」に記載してください。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＊蓄電池用パワコンがハイブリッドで、蓄電システム以外の電力変換に寄与する部分に係る経費が切り分けられる場合は、</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「切り分けられる」を選択してその額を記載するとともに、その根拠を提出してください。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＊切り分けられない場合は、「切り分けできない」を選択してください。経費は自動計算されます（</a:t>
          </a:r>
          <a:r>
            <a:rPr kumimoji="1" lang="en-US" altLang="ja-JP" sz="1050" b="0">
              <a:solidFill>
                <a:sysClr val="windowText" lastClr="000000"/>
              </a:solidFill>
              <a:latin typeface="+mn-ea"/>
              <a:ea typeface="+mn-ea"/>
            </a:rPr>
            <a:t>2</a:t>
          </a:r>
          <a:r>
            <a:rPr kumimoji="1" lang="ja-JP" altLang="en-US" sz="1050" b="0">
              <a:solidFill>
                <a:sysClr val="windowText" lastClr="000000"/>
              </a:solidFill>
              <a:latin typeface="+mn-ea"/>
              <a:ea typeface="+mn-ea"/>
            </a:rPr>
            <a:t>万円</a:t>
          </a:r>
          <a:r>
            <a:rPr kumimoji="1" lang="en-US" altLang="ja-JP" sz="1050" b="0">
              <a:solidFill>
                <a:sysClr val="windowText" lastClr="000000"/>
              </a:solidFill>
              <a:latin typeface="+mn-ea"/>
              <a:ea typeface="+mn-ea"/>
            </a:rPr>
            <a:t>/kW</a:t>
          </a:r>
          <a:r>
            <a:rPr kumimoji="1" lang="ja-JP" altLang="en-US" sz="1050" b="0">
              <a:solidFill>
                <a:sysClr val="windowText" lastClr="000000"/>
              </a:solidFill>
              <a:latin typeface="+mn-ea"/>
              <a:ea typeface="+mn-ea"/>
            </a:rPr>
            <a:t>）</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（家庭用蓄電池の場合は「導入しない」を選択してください。）</a:t>
          </a:r>
          <a:r>
            <a:rPr kumimoji="1" lang="ja-JP" altLang="ja-JP" sz="1050" b="0">
              <a:solidFill>
                <a:sysClr val="windowText" lastClr="000000"/>
              </a:solidFill>
              <a:effectLst/>
              <a:latin typeface="+mn-ea"/>
              <a:ea typeface="+mn-ea"/>
              <a:cs typeface="+mn-cs"/>
            </a:rPr>
            <a:t>蓄電</a:t>
          </a:r>
          <a:r>
            <a:rPr kumimoji="1" lang="ja-JP" altLang="en-US" sz="1050" b="0">
              <a:solidFill>
                <a:sysClr val="windowText" lastClr="000000"/>
              </a:solidFill>
              <a:effectLst/>
              <a:latin typeface="+mn-ea"/>
              <a:ea typeface="+mn-ea"/>
              <a:cs typeface="+mn-cs"/>
            </a:rPr>
            <a:t>シス</a:t>
          </a:r>
          <a:r>
            <a:rPr kumimoji="1" lang="ja-JP" altLang="ja-JP" sz="1050" b="0">
              <a:solidFill>
                <a:sysClr val="windowText" lastClr="000000"/>
              </a:solidFill>
              <a:effectLst/>
              <a:latin typeface="+mn-ea"/>
              <a:ea typeface="+mn-ea"/>
              <a:cs typeface="+mn-cs"/>
            </a:rPr>
            <a:t>テム以外の経費を計算する</a:t>
          </a:r>
          <a:r>
            <a:rPr kumimoji="1" lang="ja-JP" altLang="en-US" sz="1050" b="0">
              <a:solidFill>
                <a:sysClr val="windowText" lastClr="000000"/>
              </a:solidFill>
              <a:effectLst/>
              <a:latin typeface="+mn-ea"/>
              <a:ea typeface="+mn-ea"/>
              <a:cs typeface="+mn-cs"/>
            </a:rPr>
            <a:t>にあたって</a:t>
          </a:r>
          <a:r>
            <a:rPr kumimoji="1" lang="ja-JP" altLang="ja-JP" sz="1050" b="0">
              <a:solidFill>
                <a:sysClr val="windowText" lastClr="000000"/>
              </a:solidFill>
              <a:effectLst/>
              <a:latin typeface="+mn-ea"/>
              <a:ea typeface="+mn-ea"/>
              <a:cs typeface="+mn-cs"/>
            </a:rPr>
            <a:t>は、</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定格出力の</a:t>
          </a:r>
          <a:r>
            <a:rPr kumimoji="1" lang="ja-JP" altLang="ja-JP" sz="1050" b="0">
              <a:solidFill>
                <a:sysClr val="windowText" lastClr="000000"/>
              </a:solidFill>
              <a:effectLst/>
              <a:latin typeface="+mn-ea"/>
              <a:ea typeface="+mn-ea"/>
              <a:cs typeface="+mn-cs"/>
            </a:rPr>
            <a:t>小数点以下を切り捨て</a:t>
          </a:r>
          <a:r>
            <a:rPr kumimoji="1" lang="ja-JP" altLang="en-US" sz="1050" b="0">
              <a:solidFill>
                <a:sysClr val="windowText" lastClr="000000"/>
              </a:solidFill>
              <a:effectLst/>
              <a:latin typeface="+mn-ea"/>
              <a:ea typeface="+mn-ea"/>
              <a:cs typeface="+mn-cs"/>
            </a:rPr>
            <a:t>てい</a:t>
          </a:r>
          <a:r>
            <a:rPr kumimoji="1" lang="ja-JP" altLang="ja-JP" sz="1050" b="0">
              <a:solidFill>
                <a:sysClr val="windowText" lastClr="000000"/>
              </a:solidFill>
              <a:effectLst/>
              <a:latin typeface="+mn-ea"/>
              <a:ea typeface="+mn-ea"/>
              <a:cs typeface="+mn-cs"/>
            </a:rPr>
            <a:t>ます。</a:t>
          </a:r>
          <a:endParaRPr kumimoji="1" lang="en-US" altLang="ja-JP" sz="1050" b="0">
            <a:solidFill>
              <a:sysClr val="windowText" lastClr="000000"/>
            </a:solidFill>
            <a:latin typeface="+mn-ea"/>
            <a:ea typeface="+mn-ea"/>
          </a:endParaRPr>
        </a:p>
        <a:p>
          <a:endParaRPr kumimoji="1" lang="ja-JP" altLang="en-US" sz="1050" b="0">
            <a:solidFill>
              <a:sysClr val="windowText" lastClr="00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76</xdr:row>
          <xdr:rowOff>209550</xdr:rowOff>
        </xdr:from>
        <xdr:to>
          <xdr:col>6</xdr:col>
          <xdr:colOff>38100</xdr:colOff>
          <xdr:row>78</xdr:row>
          <xdr:rowOff>9525</xdr:rowOff>
        </xdr:to>
        <xdr:sp macro="" textlink="">
          <xdr:nvSpPr>
            <xdr:cNvPr id="42075" name="Check Box 91" hidden="1">
              <a:extLst>
                <a:ext uri="{63B3BB69-23CF-44E3-9099-C40C66FF867C}">
                  <a14:compatExt spid="_x0000_s42075"/>
                </a:ext>
                <a:ext uri="{FF2B5EF4-FFF2-40B4-BE49-F238E27FC236}">
                  <a16:creationId xmlns:a16="http://schemas.microsoft.com/office/drawing/2014/main" id="{00000000-0008-0000-0100-00005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77</xdr:row>
          <xdr:rowOff>219075</xdr:rowOff>
        </xdr:from>
        <xdr:to>
          <xdr:col>6</xdr:col>
          <xdr:colOff>38100</xdr:colOff>
          <xdr:row>79</xdr:row>
          <xdr:rowOff>9525</xdr:rowOff>
        </xdr:to>
        <xdr:sp macro="" textlink="">
          <xdr:nvSpPr>
            <xdr:cNvPr id="42076" name="Check Box 92" hidden="1">
              <a:extLst>
                <a:ext uri="{63B3BB69-23CF-44E3-9099-C40C66FF867C}">
                  <a14:compatExt spid="_x0000_s42076"/>
                </a:ext>
                <a:ext uri="{FF2B5EF4-FFF2-40B4-BE49-F238E27FC236}">
                  <a16:creationId xmlns:a16="http://schemas.microsoft.com/office/drawing/2014/main" id="{00000000-0008-0000-0100-00005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78</xdr:row>
          <xdr:rowOff>219075</xdr:rowOff>
        </xdr:from>
        <xdr:to>
          <xdr:col>6</xdr:col>
          <xdr:colOff>38100</xdr:colOff>
          <xdr:row>80</xdr:row>
          <xdr:rowOff>9525</xdr:rowOff>
        </xdr:to>
        <xdr:sp macro="" textlink="">
          <xdr:nvSpPr>
            <xdr:cNvPr id="42077" name="Check Box 93" hidden="1">
              <a:extLst>
                <a:ext uri="{63B3BB69-23CF-44E3-9099-C40C66FF867C}">
                  <a14:compatExt spid="_x0000_s42077"/>
                </a:ext>
                <a:ext uri="{FF2B5EF4-FFF2-40B4-BE49-F238E27FC236}">
                  <a16:creationId xmlns:a16="http://schemas.microsoft.com/office/drawing/2014/main" id="{00000000-0008-0000-0100-00005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333373</xdr:colOff>
      <xdr:row>75</xdr:row>
      <xdr:rowOff>85723</xdr:rowOff>
    </xdr:from>
    <xdr:to>
      <xdr:col>109</xdr:col>
      <xdr:colOff>419100</xdr:colOff>
      <xdr:row>79</xdr:row>
      <xdr:rowOff>219074</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7486648" y="12620623"/>
          <a:ext cx="7562852" cy="1047751"/>
        </a:xfrm>
        <a:prstGeom prst="rect">
          <a:avLst/>
        </a:prstGeom>
        <a:solidFill>
          <a:sysClr val="window" lastClr="FFFFFF"/>
        </a:solidFill>
        <a:ln w="9525"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既存設備の確認及び各種制度加入状況の確認</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＊本事業で導入する太陽光発電電力の供給先に既に太陽光発電設備が導入されている場合にはチェックを入れてください。</a:t>
          </a:r>
          <a:b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b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＊既に</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FIT/FIP</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を取得している場合にはチェックを入れてください。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mn-ea"/>
              <a:cs typeface="+mn-cs"/>
            </a:rPr>
            <a:t>＊既にカーボン・クレジットに登録している場合にはチェックを入れてください。</a:t>
          </a:r>
          <a:br>
            <a:rPr kumimoji="1" lang="en-US" altLang="ja-JP"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rPr>
          </a:br>
          <a:endPar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twoCellAnchor>
    <xdr:from>
      <xdr:col>81</xdr:col>
      <xdr:colOff>331786</xdr:colOff>
      <xdr:row>155</xdr:row>
      <xdr:rowOff>209551</xdr:rowOff>
    </xdr:from>
    <xdr:to>
      <xdr:col>109</xdr:col>
      <xdr:colOff>647700</xdr:colOff>
      <xdr:row>159</xdr:row>
      <xdr:rowOff>123825</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7485061" y="28394026"/>
          <a:ext cx="7793039" cy="66674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蓄電池を導入する場合は活用内容を具体的に記入</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a:t>
          </a:r>
          <a:r>
            <a:rPr kumimoji="1" lang="ja-JP" altLang="ja-JP" sz="1100" b="0">
              <a:solidFill>
                <a:sysClr val="windowText" lastClr="000000"/>
              </a:solidFill>
              <a:effectLst/>
              <a:latin typeface="+mn-lt"/>
              <a:ea typeface="+mn-ea"/>
              <a:cs typeface="+mn-cs"/>
            </a:rPr>
            <a:t>＊蓄電池を導入する場合は、要件に合致（平時に充放電）しているかを確認し、活用内容を具体的に記入してください。</a:t>
          </a:r>
          <a:endParaRPr lang="ja-JP" altLang="ja-JP" sz="1050">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66675</xdr:colOff>
          <xdr:row>306</xdr:row>
          <xdr:rowOff>0</xdr:rowOff>
        </xdr:from>
        <xdr:to>
          <xdr:col>6</xdr:col>
          <xdr:colOff>38100</xdr:colOff>
          <xdr:row>307</xdr:row>
          <xdr:rowOff>0</xdr:rowOff>
        </xdr:to>
        <xdr:sp macro="" textlink="">
          <xdr:nvSpPr>
            <xdr:cNvPr id="42079" name="Check Box 95" hidden="1">
              <a:extLst>
                <a:ext uri="{63B3BB69-23CF-44E3-9099-C40C66FF867C}">
                  <a14:compatExt spid="_x0000_s42079"/>
                </a:ext>
                <a:ext uri="{FF2B5EF4-FFF2-40B4-BE49-F238E27FC236}">
                  <a16:creationId xmlns:a16="http://schemas.microsoft.com/office/drawing/2014/main" id="{00000000-0008-0000-0100-00005F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306</xdr:row>
          <xdr:rowOff>228600</xdr:rowOff>
        </xdr:from>
        <xdr:to>
          <xdr:col>6</xdr:col>
          <xdr:colOff>38100</xdr:colOff>
          <xdr:row>307</xdr:row>
          <xdr:rowOff>228600</xdr:rowOff>
        </xdr:to>
        <xdr:sp macro="" textlink="">
          <xdr:nvSpPr>
            <xdr:cNvPr id="42080" name="Check Box 96" hidden="1">
              <a:extLst>
                <a:ext uri="{63B3BB69-23CF-44E3-9099-C40C66FF867C}">
                  <a14:compatExt spid="_x0000_s42080"/>
                </a:ext>
                <a:ext uri="{FF2B5EF4-FFF2-40B4-BE49-F238E27FC236}">
                  <a16:creationId xmlns:a16="http://schemas.microsoft.com/office/drawing/2014/main" id="{00000000-0008-0000-0100-00006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307</xdr:row>
          <xdr:rowOff>219075</xdr:rowOff>
        </xdr:from>
        <xdr:to>
          <xdr:col>6</xdr:col>
          <xdr:colOff>38100</xdr:colOff>
          <xdr:row>308</xdr:row>
          <xdr:rowOff>219075</xdr:rowOff>
        </xdr:to>
        <xdr:sp macro="" textlink="">
          <xdr:nvSpPr>
            <xdr:cNvPr id="42081" name="Check Box 97" hidden="1">
              <a:extLst>
                <a:ext uri="{63B3BB69-23CF-44E3-9099-C40C66FF867C}">
                  <a14:compatExt spid="_x0000_s42081"/>
                </a:ext>
                <a:ext uri="{FF2B5EF4-FFF2-40B4-BE49-F238E27FC236}">
                  <a16:creationId xmlns:a16="http://schemas.microsoft.com/office/drawing/2014/main" id="{00000000-0008-0000-0100-00006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298</xdr:row>
          <xdr:rowOff>0</xdr:rowOff>
        </xdr:from>
        <xdr:to>
          <xdr:col>6</xdr:col>
          <xdr:colOff>38100</xdr:colOff>
          <xdr:row>299</xdr:row>
          <xdr:rowOff>9525</xdr:rowOff>
        </xdr:to>
        <xdr:sp macro="" textlink="">
          <xdr:nvSpPr>
            <xdr:cNvPr id="42082" name="Check Box 98" hidden="1">
              <a:extLst>
                <a:ext uri="{63B3BB69-23CF-44E3-9099-C40C66FF867C}">
                  <a14:compatExt spid="_x0000_s42082"/>
                </a:ext>
                <a:ext uri="{FF2B5EF4-FFF2-40B4-BE49-F238E27FC236}">
                  <a16:creationId xmlns:a16="http://schemas.microsoft.com/office/drawing/2014/main" id="{00000000-0008-0000-0100-00006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299</xdr:row>
          <xdr:rowOff>0</xdr:rowOff>
        </xdr:from>
        <xdr:to>
          <xdr:col>6</xdr:col>
          <xdr:colOff>38100</xdr:colOff>
          <xdr:row>300</xdr:row>
          <xdr:rowOff>9525</xdr:rowOff>
        </xdr:to>
        <xdr:sp macro="" textlink="">
          <xdr:nvSpPr>
            <xdr:cNvPr id="42083" name="Check Box 99" hidden="1">
              <a:extLst>
                <a:ext uri="{63B3BB69-23CF-44E3-9099-C40C66FF867C}">
                  <a14:compatExt spid="_x0000_s42083"/>
                </a:ext>
                <a:ext uri="{FF2B5EF4-FFF2-40B4-BE49-F238E27FC236}">
                  <a16:creationId xmlns:a16="http://schemas.microsoft.com/office/drawing/2014/main" id="{00000000-0008-0000-0100-00006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301</xdr:row>
          <xdr:rowOff>0</xdr:rowOff>
        </xdr:from>
        <xdr:to>
          <xdr:col>6</xdr:col>
          <xdr:colOff>38100</xdr:colOff>
          <xdr:row>302</xdr:row>
          <xdr:rowOff>9525</xdr:rowOff>
        </xdr:to>
        <xdr:sp macro="" textlink="">
          <xdr:nvSpPr>
            <xdr:cNvPr id="42084" name="Check Box 100" hidden="1">
              <a:extLst>
                <a:ext uri="{63B3BB69-23CF-44E3-9099-C40C66FF867C}">
                  <a14:compatExt spid="_x0000_s42084"/>
                </a:ext>
                <a:ext uri="{FF2B5EF4-FFF2-40B4-BE49-F238E27FC236}">
                  <a16:creationId xmlns:a16="http://schemas.microsoft.com/office/drawing/2014/main" id="{00000000-0008-0000-0100-00006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303</xdr:row>
          <xdr:rowOff>19050</xdr:rowOff>
        </xdr:from>
        <xdr:to>
          <xdr:col>6</xdr:col>
          <xdr:colOff>38100</xdr:colOff>
          <xdr:row>304</xdr:row>
          <xdr:rowOff>9525</xdr:rowOff>
        </xdr:to>
        <xdr:sp macro="" textlink="">
          <xdr:nvSpPr>
            <xdr:cNvPr id="42085" name="Check Box 101" hidden="1">
              <a:extLst>
                <a:ext uri="{63B3BB69-23CF-44E3-9099-C40C66FF867C}">
                  <a14:compatExt spid="_x0000_s42085"/>
                </a:ext>
                <a:ext uri="{FF2B5EF4-FFF2-40B4-BE49-F238E27FC236}">
                  <a16:creationId xmlns:a16="http://schemas.microsoft.com/office/drawing/2014/main" id="{00000000-0008-0000-0100-00006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304</xdr:row>
          <xdr:rowOff>9525</xdr:rowOff>
        </xdr:from>
        <xdr:to>
          <xdr:col>6</xdr:col>
          <xdr:colOff>38100</xdr:colOff>
          <xdr:row>305</xdr:row>
          <xdr:rowOff>19050</xdr:rowOff>
        </xdr:to>
        <xdr:sp macro="" textlink="">
          <xdr:nvSpPr>
            <xdr:cNvPr id="42086" name="Check Box 102" hidden="1">
              <a:extLst>
                <a:ext uri="{63B3BB69-23CF-44E3-9099-C40C66FF867C}">
                  <a14:compatExt spid="_x0000_s42086"/>
                </a:ext>
                <a:ext uri="{FF2B5EF4-FFF2-40B4-BE49-F238E27FC236}">
                  <a16:creationId xmlns:a16="http://schemas.microsoft.com/office/drawing/2014/main" id="{00000000-0008-0000-0100-00006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305</xdr:row>
          <xdr:rowOff>9525</xdr:rowOff>
        </xdr:from>
        <xdr:to>
          <xdr:col>6</xdr:col>
          <xdr:colOff>38100</xdr:colOff>
          <xdr:row>306</xdr:row>
          <xdr:rowOff>19050</xdr:rowOff>
        </xdr:to>
        <xdr:sp macro="" textlink="">
          <xdr:nvSpPr>
            <xdr:cNvPr id="42087" name="Check Box 103" hidden="1">
              <a:extLst>
                <a:ext uri="{63B3BB69-23CF-44E3-9099-C40C66FF867C}">
                  <a14:compatExt spid="_x0000_s42087"/>
                </a:ext>
                <a:ext uri="{FF2B5EF4-FFF2-40B4-BE49-F238E27FC236}">
                  <a16:creationId xmlns:a16="http://schemas.microsoft.com/office/drawing/2014/main" id="{00000000-0008-0000-0100-00006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309</xdr:row>
          <xdr:rowOff>9525</xdr:rowOff>
        </xdr:from>
        <xdr:to>
          <xdr:col>6</xdr:col>
          <xdr:colOff>38100</xdr:colOff>
          <xdr:row>310</xdr:row>
          <xdr:rowOff>19050</xdr:rowOff>
        </xdr:to>
        <xdr:sp macro="" textlink="">
          <xdr:nvSpPr>
            <xdr:cNvPr id="42095" name="Check Box 111" hidden="1">
              <a:extLst>
                <a:ext uri="{63B3BB69-23CF-44E3-9099-C40C66FF867C}">
                  <a14:compatExt spid="_x0000_s42095"/>
                </a:ext>
                <a:ext uri="{FF2B5EF4-FFF2-40B4-BE49-F238E27FC236}">
                  <a16:creationId xmlns:a16="http://schemas.microsoft.com/office/drawing/2014/main" id="{00000000-0008-0000-0100-00006F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314</xdr:row>
          <xdr:rowOff>0</xdr:rowOff>
        </xdr:from>
        <xdr:to>
          <xdr:col>6</xdr:col>
          <xdr:colOff>38100</xdr:colOff>
          <xdr:row>315</xdr:row>
          <xdr:rowOff>0</xdr:rowOff>
        </xdr:to>
        <xdr:sp macro="" textlink="">
          <xdr:nvSpPr>
            <xdr:cNvPr id="42096" name="Check Box 112" hidden="1">
              <a:extLst>
                <a:ext uri="{63B3BB69-23CF-44E3-9099-C40C66FF867C}">
                  <a14:compatExt spid="_x0000_s42096"/>
                </a:ext>
                <a:ext uri="{FF2B5EF4-FFF2-40B4-BE49-F238E27FC236}">
                  <a16:creationId xmlns:a16="http://schemas.microsoft.com/office/drawing/2014/main" id="{00000000-0008-0000-0100-00007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314</xdr:row>
          <xdr:rowOff>228600</xdr:rowOff>
        </xdr:from>
        <xdr:to>
          <xdr:col>6</xdr:col>
          <xdr:colOff>38100</xdr:colOff>
          <xdr:row>315</xdr:row>
          <xdr:rowOff>228600</xdr:rowOff>
        </xdr:to>
        <xdr:sp macro="" textlink="">
          <xdr:nvSpPr>
            <xdr:cNvPr id="42097" name="Check Box 113" hidden="1">
              <a:extLst>
                <a:ext uri="{63B3BB69-23CF-44E3-9099-C40C66FF867C}">
                  <a14:compatExt spid="_x0000_s42097"/>
                </a:ext>
                <a:ext uri="{FF2B5EF4-FFF2-40B4-BE49-F238E27FC236}">
                  <a16:creationId xmlns:a16="http://schemas.microsoft.com/office/drawing/2014/main" id="{00000000-0008-0000-0100-00007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315</xdr:row>
          <xdr:rowOff>219075</xdr:rowOff>
        </xdr:from>
        <xdr:to>
          <xdr:col>6</xdr:col>
          <xdr:colOff>38100</xdr:colOff>
          <xdr:row>316</xdr:row>
          <xdr:rowOff>219075</xdr:rowOff>
        </xdr:to>
        <xdr:sp macro="" textlink="">
          <xdr:nvSpPr>
            <xdr:cNvPr id="42098" name="Check Box 114" hidden="1">
              <a:extLst>
                <a:ext uri="{63B3BB69-23CF-44E3-9099-C40C66FF867C}">
                  <a14:compatExt spid="_x0000_s42098"/>
                </a:ext>
                <a:ext uri="{FF2B5EF4-FFF2-40B4-BE49-F238E27FC236}">
                  <a16:creationId xmlns:a16="http://schemas.microsoft.com/office/drawing/2014/main" id="{00000000-0008-0000-0100-00007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42181</xdr:colOff>
      <xdr:row>6</xdr:row>
      <xdr:rowOff>8165</xdr:rowOff>
    </xdr:from>
    <xdr:to>
      <xdr:col>19</xdr:col>
      <xdr:colOff>685800</xdr:colOff>
      <xdr:row>8</xdr:row>
      <xdr:rowOff>428625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167256" y="1732190"/>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a:t>
          </a:r>
          <a:r>
            <a:rPr kumimoji="1" lang="en-US" altLang="ja-JP" sz="1600" b="1">
              <a:solidFill>
                <a:srgbClr val="FF0000"/>
              </a:solidFill>
            </a:rPr>
            <a:t>C-2</a:t>
          </a:r>
          <a:r>
            <a:rPr kumimoji="1" lang="ja-JP" altLang="en-US" sz="1600" b="1">
              <a:solidFill>
                <a:srgbClr val="FF0000"/>
              </a:solidFill>
            </a:rPr>
            <a:t>「経費区分集計表」を完成させてください。「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491604</xdr:colOff>
      <xdr:row>122</xdr:row>
      <xdr:rowOff>63500</xdr:rowOff>
    </xdr:from>
    <xdr:to>
      <xdr:col>36</xdr:col>
      <xdr:colOff>538691</xdr:colOff>
      <xdr:row>124</xdr:row>
      <xdr:rowOff>177799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0155437" y="14065250"/>
          <a:ext cx="5550421" cy="70696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0</xdr:colOff>
      <xdr:row>3</xdr:row>
      <xdr:rowOff>4231</xdr:rowOff>
    </xdr:from>
    <xdr:to>
      <xdr:col>35</xdr:col>
      <xdr:colOff>656167</xdr:colOff>
      <xdr:row>42</xdr:row>
      <xdr:rowOff>148167</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3833" y="755648"/>
          <a:ext cx="5471584" cy="454660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1">
              <a:solidFill>
                <a:srgbClr val="FF0000"/>
              </a:solidFill>
              <a:effectLst/>
              <a:latin typeface="+mn-lt"/>
              <a:ea typeface="+mn-ea"/>
              <a:cs typeface="+mn-cs"/>
            </a:rPr>
            <a:t>・記載欄が足りない場合は、各合計の計算式に留意して行を増や</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ja-JP" altLang="ja-JP" sz="1400" b="1">
              <a:solidFill>
                <a:srgbClr val="FF0000"/>
              </a:solidFill>
              <a:effectLst/>
              <a:latin typeface="+mn-lt"/>
              <a:ea typeface="+mn-ea"/>
              <a:cs typeface="+mn-cs"/>
            </a:rPr>
            <a:t>してください</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en-US" altLang="ja-JP" sz="1400" b="1">
              <a:solidFill>
                <a:srgbClr val="FF0000"/>
              </a:solidFill>
              <a:effectLst/>
              <a:latin typeface="+mn-lt"/>
              <a:ea typeface="+mn-ea"/>
              <a:cs typeface="+mn-cs"/>
            </a:rPr>
            <a:t>10</a:t>
          </a:r>
          <a:r>
            <a:rPr kumimoji="1" lang="ja-JP" altLang="en-US" sz="1400" b="1">
              <a:solidFill>
                <a:srgbClr val="FF0000"/>
              </a:solidFill>
              <a:effectLst/>
              <a:latin typeface="+mn-lt"/>
              <a:ea typeface="+mn-ea"/>
              <a:cs typeface="+mn-cs"/>
            </a:rPr>
            <a:t>番以降は非表示としています。）</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ja-JP" altLang="ja-JP" sz="1400" b="1">
              <a:solidFill>
                <a:srgbClr val="FF0000"/>
              </a:solidFill>
              <a:effectLst/>
              <a:latin typeface="+mn-lt"/>
              <a:ea typeface="+mn-ea"/>
              <a:cs typeface="+mn-cs"/>
            </a:rPr>
            <a:t>（真ん中付近で行を増やすと、計算式に影響が出ません。）。</a:t>
          </a:r>
          <a:endParaRPr lang="ja-JP" altLang="ja-JP" sz="1400">
            <a:solidFill>
              <a:srgbClr val="FF0000"/>
            </a:solidFill>
            <a:effectLst/>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ときは、計算式を潰さないように行を追加してください。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の計」の合計となるように計算式を確認してください。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各経費内訳表の「見積書２」を削除していただいて差し支え</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ありません（計算式は修正が必要）。</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13</xdr:col>
      <xdr:colOff>42181</xdr:colOff>
      <xdr:row>6</xdr:row>
      <xdr:rowOff>8165</xdr:rowOff>
    </xdr:from>
    <xdr:to>
      <xdr:col>19</xdr:col>
      <xdr:colOff>685800</xdr:colOff>
      <xdr:row>8</xdr:row>
      <xdr:rowOff>428625</xdr:rowOff>
    </xdr:to>
    <xdr:sp macro="" textlink="">
      <xdr:nvSpPr>
        <xdr:cNvPr id="2" name="テキスト ボックス 1">
          <a:extLst>
            <a:ext uri="{FF2B5EF4-FFF2-40B4-BE49-F238E27FC236}">
              <a16:creationId xmlns:a16="http://schemas.microsoft.com/office/drawing/2014/main" id="{EBFE5C7E-EAC4-4B7F-A6A1-1128092C866C}"/>
            </a:ext>
          </a:extLst>
        </xdr:cNvPr>
        <xdr:cNvSpPr txBox="1"/>
      </xdr:nvSpPr>
      <xdr:spPr>
        <a:xfrm>
          <a:off x="10167256" y="1732190"/>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a:t>
          </a:r>
          <a:r>
            <a:rPr kumimoji="1" lang="en-US" altLang="ja-JP" sz="1600" b="1">
              <a:solidFill>
                <a:srgbClr val="FF0000"/>
              </a:solidFill>
            </a:rPr>
            <a:t>C-1</a:t>
          </a:r>
          <a:r>
            <a:rPr kumimoji="1" lang="ja-JP" altLang="en-US" sz="1600" b="1">
              <a:solidFill>
                <a:srgbClr val="FF0000"/>
              </a:solidFill>
            </a:rPr>
            <a:t>「経費内訳表」を完成させてください。「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28</xdr:col>
      <xdr:colOff>491604</xdr:colOff>
      <xdr:row>122</xdr:row>
      <xdr:rowOff>63500</xdr:rowOff>
    </xdr:from>
    <xdr:to>
      <xdr:col>36</xdr:col>
      <xdr:colOff>538691</xdr:colOff>
      <xdr:row>124</xdr:row>
      <xdr:rowOff>177799</xdr:rowOff>
    </xdr:to>
    <xdr:sp macro="" textlink="">
      <xdr:nvSpPr>
        <xdr:cNvPr id="2" name="テキスト ボックス 1">
          <a:extLst>
            <a:ext uri="{FF2B5EF4-FFF2-40B4-BE49-F238E27FC236}">
              <a16:creationId xmlns:a16="http://schemas.microsoft.com/office/drawing/2014/main" id="{3D358CEB-D039-4F6F-A1A3-19CFC0CDE4A3}"/>
            </a:ext>
          </a:extLst>
        </xdr:cNvPr>
        <xdr:cNvSpPr txBox="1"/>
      </xdr:nvSpPr>
      <xdr:spPr>
        <a:xfrm>
          <a:off x="20151204" y="30000575"/>
          <a:ext cx="5533487" cy="71437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0</xdr:colOff>
      <xdr:row>3</xdr:row>
      <xdr:rowOff>4231</xdr:rowOff>
    </xdr:from>
    <xdr:to>
      <xdr:col>35</xdr:col>
      <xdr:colOff>656167</xdr:colOff>
      <xdr:row>42</xdr:row>
      <xdr:rowOff>148167</xdr:rowOff>
    </xdr:to>
    <xdr:sp macro="" textlink="">
      <xdr:nvSpPr>
        <xdr:cNvPr id="3" name="テキスト ボックス 2">
          <a:extLst>
            <a:ext uri="{FF2B5EF4-FFF2-40B4-BE49-F238E27FC236}">
              <a16:creationId xmlns:a16="http://schemas.microsoft.com/office/drawing/2014/main" id="{E67C532C-749B-4F85-AB00-F3DE7FC54020}"/>
            </a:ext>
          </a:extLst>
        </xdr:cNvPr>
        <xdr:cNvSpPr txBox="1"/>
      </xdr:nvSpPr>
      <xdr:spPr>
        <a:xfrm>
          <a:off x="19659600" y="747181"/>
          <a:ext cx="5456767" cy="995468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1">
              <a:solidFill>
                <a:srgbClr val="FF0000"/>
              </a:solidFill>
              <a:effectLst/>
              <a:latin typeface="+mn-lt"/>
              <a:ea typeface="+mn-ea"/>
              <a:cs typeface="+mn-cs"/>
            </a:rPr>
            <a:t>・記載欄が足りない場合は、各合計の計算式に留意して行を増や</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ja-JP" altLang="ja-JP" sz="1400" b="1">
              <a:solidFill>
                <a:srgbClr val="FF0000"/>
              </a:solidFill>
              <a:effectLst/>
              <a:latin typeface="+mn-lt"/>
              <a:ea typeface="+mn-ea"/>
              <a:cs typeface="+mn-cs"/>
            </a:rPr>
            <a:t>してください</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en-US" altLang="ja-JP" sz="1400" b="1">
              <a:solidFill>
                <a:srgbClr val="FF0000"/>
              </a:solidFill>
              <a:effectLst/>
              <a:latin typeface="+mn-lt"/>
              <a:ea typeface="+mn-ea"/>
              <a:cs typeface="+mn-cs"/>
            </a:rPr>
            <a:t>10</a:t>
          </a:r>
          <a:r>
            <a:rPr kumimoji="1" lang="ja-JP" altLang="en-US" sz="1400" b="1">
              <a:solidFill>
                <a:srgbClr val="FF0000"/>
              </a:solidFill>
              <a:effectLst/>
              <a:latin typeface="+mn-lt"/>
              <a:ea typeface="+mn-ea"/>
              <a:cs typeface="+mn-cs"/>
            </a:rPr>
            <a:t>番以降は非表示としています。）</a:t>
          </a:r>
          <a:endParaRPr kumimoji="1" lang="en-US" altLang="ja-JP" sz="14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effectLst/>
              <a:latin typeface="+mn-lt"/>
              <a:ea typeface="+mn-ea"/>
              <a:cs typeface="+mn-cs"/>
            </a:rPr>
            <a:t>　</a:t>
          </a:r>
          <a:r>
            <a:rPr kumimoji="1" lang="ja-JP" altLang="ja-JP" sz="1400" b="1">
              <a:solidFill>
                <a:srgbClr val="FF0000"/>
              </a:solidFill>
              <a:effectLst/>
              <a:latin typeface="+mn-lt"/>
              <a:ea typeface="+mn-ea"/>
              <a:cs typeface="+mn-cs"/>
            </a:rPr>
            <a:t>（真ん中付近で行を増やすと、計算式に影響が出ません。）。</a:t>
          </a:r>
          <a:endParaRPr lang="ja-JP" altLang="ja-JP" sz="1400">
            <a:solidFill>
              <a:srgbClr val="FF0000"/>
            </a:solidFill>
            <a:effectLst/>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ときは、計算式を潰さないように行を追加してください。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の計」の合計となるように計算式を確認してください。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各経費内訳表の「見積書２」を削除していただいて差し支え</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ありません（計算式は修正が必要）。</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42181</xdr:colOff>
      <xdr:row>6</xdr:row>
      <xdr:rowOff>8165</xdr:rowOff>
    </xdr:from>
    <xdr:to>
      <xdr:col>19</xdr:col>
      <xdr:colOff>685800</xdr:colOff>
      <xdr:row>8</xdr:row>
      <xdr:rowOff>428625</xdr:rowOff>
    </xdr:to>
    <xdr:sp macro="" textlink="">
      <xdr:nvSpPr>
        <xdr:cNvPr id="2" name="テキスト ボックス 1">
          <a:extLst>
            <a:ext uri="{FF2B5EF4-FFF2-40B4-BE49-F238E27FC236}">
              <a16:creationId xmlns:a16="http://schemas.microsoft.com/office/drawing/2014/main" id="{73D21143-E9B8-4403-919B-7BC7831DFC61}"/>
            </a:ext>
          </a:extLst>
        </xdr:cNvPr>
        <xdr:cNvSpPr txBox="1"/>
      </xdr:nvSpPr>
      <xdr:spPr>
        <a:xfrm>
          <a:off x="10167256" y="1732190"/>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a:t>
          </a:r>
          <a:r>
            <a:rPr kumimoji="1" lang="en-US" altLang="ja-JP" sz="1600" b="1">
              <a:solidFill>
                <a:srgbClr val="FF0000"/>
              </a:solidFill>
            </a:rPr>
            <a:t>C-1</a:t>
          </a:r>
          <a:r>
            <a:rPr kumimoji="1" lang="ja-JP" altLang="en-US" sz="1600" b="1">
              <a:solidFill>
                <a:srgbClr val="FF0000"/>
              </a:solidFill>
            </a:rPr>
            <a:t>「経費内訳表」を完成させてください。「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21</xdr:row>
      <xdr:rowOff>790575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24</xdr:row>
      <xdr:rowOff>243419</xdr:rowOff>
    </xdr:from>
    <xdr:to>
      <xdr:col>35</xdr:col>
      <xdr:colOff>665692</xdr:colOff>
      <xdr:row>27</xdr:row>
      <xdr:rowOff>228600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6989;&#21209;&#37096;/&#9733;&#20877;&#12456;&#12493;&#20027;&#21147;&#21270;/500&#26032;&#25163;&#27861;&#65288;R3&#35036;&#27491;&#65289;/01_&#12459;&#12540;&#12509;&#12540;&#12488;/02&#23529;&#26619;&#22996;&#21729;&#20250;&#65288;&#12477;&#12540;&#12521;&#12540;&#12459;&#12540;&#12509;&#12540;&#12488;&#65289;/&#23529;&#26619;&#22996;&#21729;&#20250;&#36039;&#26009;&#65288;&#12477;&#12540;&#12521;&#12540;&#12459;&#12540;&#12509;&#12540;&#12488;&#65299;&#27425;&#20844;&#21215;&#65289;20220810_1830&#12304;&#12461;&#12516;&#12490;&#12462;&#33988;&#38651;&#27744;&#20385;&#26684;&#28431;&#12428;&#12305;s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目次"/>
      <sheetName val="審査基準"/>
      <sheetName val="応募一覧"/>
      <sheetName val="採点評価【基礎点】"/>
      <sheetName val="採点評価【加算点】"/>
      <sheetName val="採択・不採択"/>
      <sheetName val="別冊表紙"/>
      <sheetName val="301カムイワークス"/>
      <sheetName val="302キヤナギ重機"/>
      <sheetName val="303JAML青木食品"/>
      <sheetName val="304JAML酪王協同乳業"/>
      <sheetName val="336TLCゴルフリゾート筑波"/>
      <sheetName val="305JAMLわらべや日洋食品"/>
      <sheetName val="306森六テクノロジー"/>
      <sheetName val="307佐田建設"/>
      <sheetName val="308池原工業"/>
      <sheetName val="309MaF浦和美園店"/>
      <sheetName val="310シナネンエコワーク"/>
      <sheetName val="311佐倉ゴルフ開発"/>
      <sheetName val="312TLCゴルフリゾート勝浦"/>
      <sheetName val="313房総興発"/>
      <sheetName val="314MaF姉崎店"/>
      <sheetName val="316MaF佐原店"/>
      <sheetName val="317MaF長生店"/>
      <sheetName val="318大多喜城ゴルフ倶楽部"/>
      <sheetName val="319神野学園"/>
      <sheetName val="320みずほ東芝リース"/>
      <sheetName val="321滝野川自動車"/>
      <sheetName val="322サーラ浜松"/>
      <sheetName val="323ミロク工業"/>
      <sheetName val="324杉鉄モータース"/>
      <sheetName val="325みらいエナジー・パートナーズ"/>
      <sheetName val="326JAML平和堂"/>
      <sheetName val="327全人会仁恵病院"/>
      <sheetName val="330ひょうご淡路農業技術センター"/>
      <sheetName val="331ひょうご料金事務所"/>
      <sheetName val="332ジャバラ"/>
      <sheetName val="333MRK"/>
      <sheetName val="334ひびきエル･エヌ･ジー"/>
      <sheetName val="335東京ガスES"/>
    </sheetNames>
    <sheetDataSet>
      <sheetData sheetId="0" refreshError="1"/>
      <sheetData sheetId="1"/>
      <sheetData sheetId="2" refreshError="1"/>
      <sheetData sheetId="3">
        <row r="8">
          <cell r="A8">
            <v>301</v>
          </cell>
          <cell r="B8" t="str">
            <v>合同会社カムイワークス</v>
          </cell>
        </row>
        <row r="9">
          <cell r="A9">
            <v>302</v>
          </cell>
          <cell r="B9" t="str">
            <v>株式会社キヤナギ重機</v>
          </cell>
        </row>
        <row r="10">
          <cell r="A10">
            <v>303</v>
          </cell>
          <cell r="B10" t="str">
            <v>JA三井リース株式会社
（株式会社青木食品）</v>
          </cell>
        </row>
        <row r="11">
          <cell r="A11">
            <v>304</v>
          </cell>
          <cell r="B11" t="str">
            <v>JA三井リース株式会社
（酪王共同乳業株式会社）</v>
          </cell>
        </row>
        <row r="12">
          <cell r="A12">
            <v>305</v>
          </cell>
          <cell r="B12" t="str">
            <v>TLCゴルフリゾート株式会社
（筑波東急ゴルフコース）</v>
          </cell>
        </row>
        <row r="13">
          <cell r="A13">
            <v>306</v>
          </cell>
          <cell r="B13" t="str">
            <v>JA三井リース株式会社
（わらべや日洋食品株式会社）</v>
          </cell>
        </row>
        <row r="14">
          <cell r="A14">
            <v>307</v>
          </cell>
          <cell r="B14" t="str">
            <v>森六テクノロジー株式会社</v>
          </cell>
        </row>
        <row r="15">
          <cell r="A15">
            <v>308</v>
          </cell>
          <cell r="B15" t="str">
            <v>佐田建設株式会社</v>
          </cell>
        </row>
        <row r="16">
          <cell r="A16">
            <v>309</v>
          </cell>
          <cell r="B16" t="str">
            <v>池原工業株式会社</v>
          </cell>
        </row>
        <row r="17">
          <cell r="A17">
            <v>310</v>
          </cell>
          <cell r="B17" t="str">
            <v>MaF合同会社
（カインズ浦和美園店）</v>
          </cell>
        </row>
        <row r="18">
          <cell r="A18">
            <v>311</v>
          </cell>
          <cell r="B18" t="str">
            <v>シナネンエコワーク株式会社
（白岡リサイクルセンター）</v>
          </cell>
        </row>
        <row r="19">
          <cell r="A19">
            <v>312</v>
          </cell>
          <cell r="B19" t="str">
            <v>佐倉ゴルフ開発株式会社</v>
          </cell>
        </row>
        <row r="20">
          <cell r="A20">
            <v>313</v>
          </cell>
          <cell r="B20" t="str">
            <v>TLCゴルフリゾート株式会社
（勝浦東急ゴルフコース）</v>
          </cell>
        </row>
        <row r="21">
          <cell r="A21">
            <v>314</v>
          </cell>
          <cell r="B21" t="str">
            <v>房総興発株式会社
（鶴舞カントリー俱楽部）</v>
          </cell>
        </row>
        <row r="22">
          <cell r="A22">
            <v>315</v>
          </cell>
          <cell r="B22" t="str">
            <v>MaF合同会社
（ケーヨーデイツー姉崎店）</v>
          </cell>
        </row>
        <row r="23">
          <cell r="A23">
            <v>317</v>
          </cell>
          <cell r="B23" t="str">
            <v>MaF合同会社
（ケーヨーデイツー佐原店）</v>
          </cell>
        </row>
        <row r="24">
          <cell r="A24">
            <v>318</v>
          </cell>
          <cell r="B24" t="str">
            <v>MaF合同会社
（ケーヨーデイツー長生店）</v>
          </cell>
        </row>
        <row r="25">
          <cell r="A25">
            <v>319</v>
          </cell>
          <cell r="B25" t="str">
            <v>有限会社大多喜城ゴルフ倶楽部</v>
          </cell>
        </row>
        <row r="26">
          <cell r="A26">
            <v>320</v>
          </cell>
          <cell r="B26" t="str">
            <v>学校法人神野学園</v>
          </cell>
        </row>
        <row r="27">
          <cell r="A27">
            <v>321</v>
          </cell>
          <cell r="B27" t="str">
            <v>みずほ東芝リース株式会社
（ウシオ電機株式会社）</v>
          </cell>
        </row>
        <row r="28">
          <cell r="A28">
            <v>322</v>
          </cell>
          <cell r="B28" t="str">
            <v>滝野川自動車株式会社</v>
          </cell>
        </row>
        <row r="29">
          <cell r="A29">
            <v>323</v>
          </cell>
          <cell r="B29" t="str">
            <v>サーラE&amp;L浜松株式会社</v>
          </cell>
        </row>
        <row r="30">
          <cell r="A30">
            <v>324</v>
          </cell>
          <cell r="B30" t="str">
            <v>ミロク工業株式会社</v>
          </cell>
        </row>
        <row r="31">
          <cell r="A31">
            <v>325</v>
          </cell>
          <cell r="B31" t="str">
            <v>有限会社杉鉄モータース</v>
          </cell>
        </row>
        <row r="32">
          <cell r="A32">
            <v>326</v>
          </cell>
          <cell r="B32" t="str">
            <v>株式会社みらいエナジー・パートナーズ
（医療法人大仲会）</v>
          </cell>
        </row>
        <row r="33">
          <cell r="A33">
            <v>327</v>
          </cell>
          <cell r="B33" t="str">
            <v>JA三井リース株式会社
（株式会社平和堂）</v>
          </cell>
        </row>
        <row r="34">
          <cell r="A34">
            <v>328</v>
          </cell>
          <cell r="B34" t="str">
            <v>医療法人全人会</v>
          </cell>
        </row>
        <row r="35">
          <cell r="A35">
            <v>331</v>
          </cell>
          <cell r="B35" t="str">
            <v>公益財団法人ひょうご環境創造協会
（淡路農業技術センター）</v>
          </cell>
        </row>
        <row r="36">
          <cell r="A36">
            <v>332</v>
          </cell>
          <cell r="B36" t="str">
            <v>公益財団法人ひょうご環境創造協会
（遠阪トンネル料金事務所）</v>
          </cell>
        </row>
        <row r="37">
          <cell r="A37">
            <v>333</v>
          </cell>
          <cell r="B37" t="str">
            <v>株式会社ジャバラ</v>
          </cell>
        </row>
        <row r="38">
          <cell r="A38">
            <v>334</v>
          </cell>
          <cell r="B38" t="str">
            <v>MRKホールディングス株式会社</v>
          </cell>
        </row>
        <row r="39">
          <cell r="A39">
            <v>335</v>
          </cell>
          <cell r="B39" t="str">
            <v>ひびきエル･エヌ･ジー株式会社</v>
          </cell>
        </row>
        <row r="40">
          <cell r="A40">
            <v>336</v>
          </cell>
          <cell r="B40" t="str">
            <v>東京ガスエンジニアリングソリューションズ株式会社
（本田技研工業株式会社）</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1D320-FDA9-4DF9-80F7-2C928A9E1E8E}">
  <sheetPr codeName="Sheet10"/>
  <dimension ref="A1:RX60"/>
  <sheetViews>
    <sheetView showGridLines="0" view="pageBreakPreview" zoomScaleNormal="100" zoomScaleSheetLayoutView="100" workbookViewId="0">
      <selection activeCell="CH17" sqref="CH17"/>
    </sheetView>
  </sheetViews>
  <sheetFormatPr defaultColWidth="9" defaultRowHeight="18.75"/>
  <cols>
    <col min="1" max="5" width="1.375" style="196" customWidth="1"/>
    <col min="6" max="6" width="0.875" style="196" customWidth="1"/>
    <col min="7" max="22" width="1.375" style="196" customWidth="1"/>
    <col min="23" max="23" width="1.75" style="196" customWidth="1"/>
    <col min="24" max="30" width="1.375" style="196" customWidth="1"/>
    <col min="31" max="43" width="1.25" style="196" customWidth="1"/>
    <col min="44" max="44" width="1.875" style="196" customWidth="1"/>
    <col min="45" max="47" width="1.25" style="196" customWidth="1"/>
    <col min="48" max="48" width="1.625" style="196" customWidth="1"/>
    <col min="49" max="59" width="1.25" style="196" customWidth="1"/>
    <col min="60" max="60" width="1.75" style="196" customWidth="1"/>
    <col min="61" max="66" width="1.25" style="196" customWidth="1"/>
    <col min="67" max="125" width="1.25" style="197" customWidth="1"/>
    <col min="126" max="16384" width="9" style="196"/>
  </cols>
  <sheetData>
    <row r="1" spans="1:403" s="195" customFormat="1" ht="18" customHeight="1">
      <c r="A1" s="206"/>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c r="AQ1" s="206"/>
      <c r="AR1" s="206"/>
      <c r="AS1" s="206"/>
      <c r="AT1" s="206"/>
      <c r="AU1" s="206"/>
      <c r="AV1" s="206"/>
      <c r="AW1" s="206"/>
      <c r="AX1" s="206"/>
      <c r="AY1" s="206"/>
      <c r="AZ1" s="206"/>
      <c r="BA1" s="206"/>
      <c r="BB1" s="206"/>
      <c r="BC1" s="206"/>
      <c r="BD1" s="206"/>
      <c r="BE1" s="206"/>
      <c r="BF1" s="206"/>
      <c r="BG1" s="206"/>
      <c r="BH1" s="206"/>
      <c r="BO1" s="204"/>
      <c r="BP1" s="204"/>
      <c r="BQ1" s="204"/>
      <c r="BR1" s="204"/>
      <c r="BS1" s="204"/>
      <c r="BT1" s="204"/>
      <c r="BU1" s="204"/>
      <c r="BV1" s="204"/>
      <c r="BW1" s="204"/>
      <c r="BX1" s="205"/>
      <c r="BY1" s="205"/>
      <c r="BZ1" s="205"/>
      <c r="CA1" s="205"/>
      <c r="CB1" s="205"/>
      <c r="CC1" s="205"/>
      <c r="CD1" s="205"/>
      <c r="CE1" s="205"/>
      <c r="CF1" s="205"/>
      <c r="CG1" s="205"/>
      <c r="CH1" s="205"/>
      <c r="CI1" s="205"/>
      <c r="CJ1" s="205"/>
      <c r="CK1" s="205"/>
      <c r="CL1" s="196"/>
      <c r="CM1" s="196"/>
      <c r="CN1" s="196"/>
      <c r="CO1" s="196"/>
      <c r="CP1" s="196"/>
      <c r="CQ1" s="196"/>
      <c r="CR1" s="196"/>
      <c r="CS1" s="196"/>
      <c r="CT1" s="196"/>
      <c r="CU1" s="196"/>
      <c r="CV1" s="196"/>
      <c r="CW1" s="196"/>
      <c r="CX1" s="196"/>
      <c r="CY1" s="196"/>
      <c r="CZ1" s="196"/>
      <c r="DA1" s="196"/>
      <c r="DB1" s="196"/>
      <c r="DC1" s="196"/>
      <c r="DD1" s="196"/>
      <c r="DE1" s="196"/>
      <c r="DF1" s="196"/>
      <c r="DG1" s="196"/>
      <c r="DH1" s="196"/>
      <c r="DI1" s="196"/>
      <c r="DJ1" s="196"/>
      <c r="DK1" s="196"/>
      <c r="DL1" s="196"/>
      <c r="DM1" s="196"/>
      <c r="DN1" s="196"/>
      <c r="DO1" s="196"/>
      <c r="DP1" s="196"/>
      <c r="DQ1" s="196"/>
      <c r="DR1" s="196"/>
      <c r="DS1" s="196"/>
      <c r="DT1" s="196"/>
      <c r="DU1" s="196"/>
    </row>
    <row r="2" spans="1:403" s="195" customFormat="1" ht="18" customHeight="1">
      <c r="A2" s="206"/>
      <c r="B2" s="206"/>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c r="AG2" s="206"/>
      <c r="AH2" s="206"/>
      <c r="AI2" s="206"/>
      <c r="AJ2" s="206"/>
      <c r="AK2" s="206"/>
      <c r="AL2" s="206"/>
      <c r="AM2" s="206"/>
      <c r="AN2" s="206"/>
      <c r="AO2" s="207"/>
      <c r="AP2" s="207"/>
      <c r="AQ2" s="207"/>
      <c r="AR2" s="207"/>
      <c r="AS2" s="626"/>
      <c r="AT2" s="626"/>
      <c r="AU2" s="626"/>
      <c r="AV2" s="626"/>
      <c r="AW2" s="626"/>
      <c r="AX2" s="626"/>
      <c r="AY2" s="626"/>
      <c r="AZ2" s="626"/>
      <c r="BA2" s="626"/>
      <c r="BB2" s="626"/>
      <c r="BC2" s="626"/>
      <c r="BD2" s="626"/>
      <c r="BE2" s="626"/>
      <c r="BF2" s="626"/>
      <c r="BG2" s="626"/>
      <c r="BH2" s="626"/>
      <c r="BO2" s="196"/>
      <c r="BP2" s="196"/>
      <c r="BQ2" s="196"/>
      <c r="BR2" s="196"/>
      <c r="BS2" s="196"/>
      <c r="BT2" s="196"/>
      <c r="BU2" s="196"/>
      <c r="BV2" s="196"/>
      <c r="BW2" s="196"/>
      <c r="BX2" s="196"/>
      <c r="BY2" s="196"/>
      <c r="BZ2" s="196"/>
      <c r="CA2" s="196"/>
      <c r="CB2" s="196"/>
      <c r="CC2" s="196"/>
      <c r="CD2" s="196"/>
      <c r="CE2" s="196"/>
      <c r="CF2" s="196"/>
      <c r="CG2" s="196"/>
      <c r="CH2" s="196"/>
      <c r="CI2" s="196"/>
      <c r="CJ2" s="196"/>
      <c r="CK2" s="196"/>
      <c r="CL2" s="196"/>
      <c r="CM2" s="196"/>
      <c r="CN2" s="196"/>
      <c r="CO2" s="196"/>
      <c r="CP2" s="196"/>
      <c r="CQ2" s="196"/>
      <c r="CR2" s="196"/>
      <c r="CS2" s="196"/>
      <c r="CT2" s="196"/>
      <c r="CU2" s="196"/>
      <c r="CV2" s="196"/>
      <c r="CW2" s="196"/>
      <c r="CX2" s="196"/>
      <c r="CY2" s="196"/>
      <c r="CZ2" s="196"/>
      <c r="DA2" s="196"/>
      <c r="DB2" s="196"/>
      <c r="DC2" s="196"/>
      <c r="DD2" s="196"/>
      <c r="DE2" s="196"/>
      <c r="DF2" s="196"/>
      <c r="DG2" s="196"/>
      <c r="DH2" s="196"/>
      <c r="DI2" s="196"/>
      <c r="DJ2" s="196"/>
      <c r="DK2" s="196"/>
      <c r="DL2" s="196"/>
      <c r="DM2" s="196"/>
      <c r="DN2" s="196"/>
      <c r="DO2" s="196"/>
      <c r="DP2" s="196"/>
      <c r="DQ2" s="196"/>
      <c r="DR2" s="196"/>
      <c r="DS2" s="196"/>
      <c r="DT2" s="196"/>
      <c r="DU2" s="196"/>
    </row>
    <row r="3" spans="1:403" s="195" customFormat="1" ht="18" customHeight="1">
      <c r="A3" s="206"/>
      <c r="B3" s="206"/>
      <c r="C3" s="206"/>
      <c r="D3" s="206"/>
      <c r="E3" s="206"/>
      <c r="F3" s="206"/>
      <c r="G3" s="206"/>
      <c r="H3" s="206"/>
      <c r="I3" s="206"/>
      <c r="J3" s="206"/>
      <c r="K3" s="206"/>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BO3" s="199"/>
      <c r="BP3" s="200"/>
      <c r="BQ3" s="200"/>
      <c r="BR3" s="200"/>
      <c r="BS3" s="200"/>
      <c r="BT3" s="200"/>
      <c r="BU3" s="200"/>
      <c r="BV3" s="200"/>
      <c r="BW3" s="200"/>
      <c r="BX3" s="200"/>
      <c r="BY3" s="200"/>
      <c r="BZ3" s="200"/>
      <c r="CA3" s="200"/>
      <c r="CB3" s="200"/>
      <c r="CC3" s="200"/>
      <c r="CD3" s="200"/>
      <c r="CE3" s="200"/>
      <c r="CF3" s="200"/>
      <c r="CG3" s="200"/>
      <c r="CH3" s="200"/>
      <c r="CI3" s="200"/>
      <c r="CJ3" s="200"/>
      <c r="CK3" s="200"/>
      <c r="CL3" s="196"/>
      <c r="CM3" s="196"/>
      <c r="CN3" s="196"/>
      <c r="CO3" s="196"/>
      <c r="CP3" s="196"/>
      <c r="CQ3" s="196"/>
      <c r="CR3" s="196"/>
      <c r="CS3" s="196"/>
      <c r="CT3" s="196"/>
      <c r="CU3" s="196"/>
      <c r="CV3" s="196"/>
      <c r="CW3" s="196"/>
      <c r="CX3" s="196"/>
      <c r="CY3" s="196"/>
      <c r="CZ3" s="196"/>
      <c r="DA3" s="196"/>
      <c r="DB3" s="196"/>
      <c r="DC3" s="196"/>
      <c r="DD3" s="196"/>
      <c r="DE3" s="196"/>
      <c r="DF3" s="196"/>
      <c r="DG3" s="196"/>
      <c r="DH3" s="196"/>
      <c r="DI3" s="196"/>
      <c r="DJ3" s="196"/>
      <c r="DK3" s="196"/>
      <c r="DL3" s="196"/>
      <c r="DM3" s="196"/>
      <c r="DN3" s="196"/>
      <c r="DO3" s="196"/>
      <c r="DP3" s="196"/>
      <c r="DQ3" s="196"/>
      <c r="DR3" s="196"/>
      <c r="DS3" s="196"/>
      <c r="DT3" s="196"/>
      <c r="DU3" s="196"/>
    </row>
    <row r="4" spans="1:403" s="195" customFormat="1" ht="18" customHeight="1">
      <c r="A4" s="206"/>
      <c r="B4" s="206"/>
      <c r="C4" s="206" t="s">
        <v>183</v>
      </c>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6"/>
      <c r="AI4" s="206"/>
      <c r="AJ4" s="206"/>
      <c r="AK4" s="206"/>
      <c r="AL4" s="206"/>
      <c r="AM4" s="206"/>
      <c r="AN4" s="206"/>
      <c r="AO4" s="207"/>
      <c r="AP4" s="207"/>
      <c r="AQ4" s="207"/>
      <c r="AR4" s="207"/>
      <c r="AS4" s="208"/>
      <c r="AT4" s="208"/>
      <c r="AU4" s="208"/>
      <c r="AV4" s="208"/>
      <c r="AW4" s="208"/>
      <c r="AX4" s="208"/>
      <c r="AY4" s="208"/>
      <c r="AZ4" s="208"/>
      <c r="BA4" s="208"/>
      <c r="BB4" s="208"/>
      <c r="BC4" s="208"/>
      <c r="BD4" s="208"/>
      <c r="BE4" s="208"/>
      <c r="BF4" s="208"/>
      <c r="BG4" s="208"/>
      <c r="BH4" s="208"/>
      <c r="BO4" s="196"/>
      <c r="BP4" s="196"/>
      <c r="BQ4" s="196"/>
      <c r="BR4" s="196"/>
      <c r="BS4" s="196"/>
      <c r="BT4" s="196"/>
      <c r="BU4" s="196"/>
      <c r="BV4" s="196"/>
      <c r="BW4" s="196"/>
      <c r="BX4" s="196"/>
      <c r="BY4" s="196"/>
      <c r="BZ4" s="196"/>
      <c r="CA4" s="196"/>
      <c r="CB4" s="196"/>
      <c r="CC4" s="196"/>
      <c r="CD4" s="196"/>
      <c r="CE4" s="196"/>
      <c r="CF4" s="196"/>
      <c r="CG4" s="196"/>
      <c r="CH4" s="196"/>
      <c r="CI4" s="196"/>
      <c r="CJ4" s="196"/>
      <c r="CK4" s="196"/>
      <c r="CL4" s="196"/>
      <c r="CM4" s="196"/>
      <c r="CN4" s="196"/>
      <c r="CO4" s="196"/>
      <c r="CP4" s="196"/>
      <c r="CQ4" s="196"/>
      <c r="CR4" s="196"/>
      <c r="CS4" s="196"/>
      <c r="CT4" s="196"/>
      <c r="CU4" s="196"/>
      <c r="CV4" s="196"/>
      <c r="CW4" s="196"/>
      <c r="CX4" s="196"/>
      <c r="CY4" s="196"/>
      <c r="CZ4" s="196"/>
      <c r="DA4" s="196"/>
      <c r="DB4" s="196"/>
      <c r="DC4" s="196"/>
      <c r="DD4" s="196"/>
      <c r="DE4" s="196"/>
      <c r="DF4" s="196"/>
      <c r="DG4" s="196"/>
      <c r="DH4" s="196"/>
      <c r="DI4" s="196"/>
      <c r="DJ4" s="196"/>
      <c r="DK4" s="196"/>
      <c r="DL4" s="196"/>
      <c r="DM4" s="196"/>
      <c r="DN4" s="196"/>
      <c r="DO4" s="196"/>
      <c r="DP4" s="196"/>
      <c r="DQ4" s="196"/>
      <c r="DR4" s="196"/>
      <c r="DS4" s="196"/>
      <c r="DT4" s="196"/>
      <c r="DU4" s="196"/>
    </row>
    <row r="5" spans="1:403" s="195" customFormat="1" ht="18" customHeight="1">
      <c r="A5" s="206"/>
      <c r="B5" s="206"/>
      <c r="C5" s="206"/>
      <c r="D5" s="223" t="s">
        <v>270</v>
      </c>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7"/>
      <c r="AP5" s="207"/>
      <c r="AQ5" s="207"/>
      <c r="AR5" s="207"/>
      <c r="AS5" s="208"/>
      <c r="AT5" s="208"/>
      <c r="AU5" s="208"/>
      <c r="AV5" s="208"/>
      <c r="AW5" s="208"/>
      <c r="AX5" s="208"/>
      <c r="AY5" s="208"/>
      <c r="AZ5" s="208"/>
      <c r="BA5" s="208"/>
      <c r="BB5" s="208"/>
      <c r="BC5" s="208"/>
      <c r="BD5" s="208"/>
      <c r="BE5" s="208"/>
      <c r="BF5" s="208"/>
      <c r="BG5" s="208"/>
      <c r="BH5" s="208"/>
      <c r="BO5" s="196"/>
      <c r="BP5" s="197"/>
      <c r="BQ5" s="197"/>
      <c r="BR5" s="197"/>
      <c r="BS5" s="197"/>
      <c r="BT5" s="197"/>
      <c r="BU5" s="197"/>
      <c r="BV5" s="197"/>
      <c r="BW5" s="197"/>
      <c r="BX5" s="203"/>
      <c r="BY5" s="203"/>
      <c r="BZ5" s="203"/>
      <c r="CA5" s="203"/>
      <c r="CB5" s="203"/>
      <c r="CC5" s="203"/>
      <c r="CD5" s="203"/>
      <c r="CE5" s="203"/>
      <c r="CF5" s="203"/>
      <c r="CG5" s="203"/>
      <c r="CH5" s="203"/>
      <c r="CI5" s="203"/>
      <c r="CJ5" s="203"/>
      <c r="CK5" s="203"/>
      <c r="CL5" s="196"/>
      <c r="CM5" s="196"/>
      <c r="CN5" s="196"/>
      <c r="CO5" s="196"/>
      <c r="CP5" s="196"/>
      <c r="CQ5" s="196"/>
      <c r="CR5" s="196"/>
      <c r="CS5" s="196"/>
      <c r="CT5" s="196"/>
      <c r="CU5" s="196"/>
      <c r="CV5" s="196"/>
      <c r="CW5" s="196"/>
      <c r="CX5" s="196"/>
      <c r="CY5" s="196"/>
      <c r="CZ5" s="196"/>
      <c r="DA5" s="196"/>
      <c r="DB5" s="196"/>
      <c r="DC5" s="196"/>
      <c r="DD5" s="196"/>
      <c r="DE5" s="196"/>
      <c r="DF5" s="196"/>
      <c r="DG5" s="196"/>
      <c r="DH5" s="196"/>
      <c r="DI5" s="196"/>
      <c r="DJ5" s="196"/>
      <c r="DK5" s="196"/>
      <c r="DL5" s="196"/>
      <c r="DM5" s="196"/>
      <c r="DN5" s="196"/>
      <c r="DO5" s="196"/>
      <c r="DP5" s="196"/>
      <c r="DQ5" s="196"/>
      <c r="DR5" s="196"/>
      <c r="DS5" s="196"/>
      <c r="DT5" s="196"/>
      <c r="DU5" s="196"/>
    </row>
    <row r="6" spans="1:403" s="195" customFormat="1" ht="18" customHeight="1">
      <c r="A6" s="206"/>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c r="AK6" s="206"/>
      <c r="AL6" s="206"/>
      <c r="AM6" s="206"/>
      <c r="AN6" s="206"/>
      <c r="AO6" s="207"/>
      <c r="AP6" s="207"/>
      <c r="AQ6" s="207"/>
      <c r="AR6" s="207"/>
      <c r="AS6" s="208"/>
      <c r="AT6" s="208"/>
      <c r="AU6" s="208"/>
      <c r="AV6" s="208"/>
      <c r="AW6" s="208"/>
      <c r="AX6" s="208"/>
      <c r="AY6" s="208"/>
      <c r="AZ6" s="208"/>
      <c r="BA6" s="208"/>
      <c r="BB6" s="208"/>
      <c r="BC6" s="208"/>
      <c r="BD6" s="208"/>
      <c r="BE6" s="208"/>
      <c r="BF6" s="208"/>
      <c r="BG6" s="208"/>
      <c r="BH6" s="208"/>
      <c r="BO6" s="196"/>
      <c r="BP6" s="197"/>
      <c r="BQ6" s="197"/>
      <c r="BR6" s="197"/>
      <c r="BS6" s="197"/>
      <c r="BT6" s="197"/>
      <c r="BU6" s="197"/>
      <c r="BV6" s="197"/>
      <c r="BW6" s="197"/>
      <c r="BX6" s="203"/>
      <c r="BY6" s="203"/>
      <c r="BZ6" s="203"/>
      <c r="CA6" s="203"/>
      <c r="CB6" s="203"/>
      <c r="CC6" s="203"/>
      <c r="CD6" s="203"/>
      <c r="CE6" s="203"/>
      <c r="CF6" s="203"/>
      <c r="CG6" s="203"/>
      <c r="CH6" s="203"/>
      <c r="CI6" s="203"/>
      <c r="CJ6" s="203"/>
      <c r="CK6" s="203"/>
      <c r="CL6" s="196"/>
      <c r="CM6" s="196"/>
      <c r="CN6" s="196"/>
      <c r="CO6" s="196"/>
      <c r="CP6" s="196"/>
      <c r="CQ6" s="196"/>
      <c r="CR6" s="196"/>
      <c r="CS6" s="196"/>
      <c r="CT6" s="196"/>
      <c r="CU6" s="196"/>
      <c r="CV6" s="196"/>
      <c r="CW6" s="196"/>
      <c r="CX6" s="196"/>
      <c r="CY6" s="196"/>
      <c r="CZ6" s="196"/>
      <c r="DA6" s="196"/>
      <c r="DB6" s="196"/>
      <c r="DC6" s="196"/>
      <c r="DD6" s="196"/>
      <c r="DE6" s="196"/>
      <c r="DF6" s="196"/>
      <c r="DG6" s="196"/>
      <c r="DH6" s="196"/>
      <c r="DI6" s="196"/>
      <c r="DJ6" s="196"/>
      <c r="DK6" s="196"/>
      <c r="DL6" s="196"/>
      <c r="DM6" s="196"/>
      <c r="DN6" s="196"/>
      <c r="DO6" s="196"/>
      <c r="DP6" s="196"/>
      <c r="DQ6" s="196"/>
      <c r="DR6" s="196"/>
      <c r="DS6" s="196"/>
      <c r="DT6" s="196"/>
      <c r="DU6" s="196"/>
    </row>
    <row r="7" spans="1:403" s="195" customFormat="1" ht="30.75" customHeight="1">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7"/>
      <c r="AP7" s="207"/>
      <c r="AQ7" s="207"/>
      <c r="AR7" s="207"/>
      <c r="AS7" s="208"/>
      <c r="AT7" s="208"/>
      <c r="AU7" s="208"/>
      <c r="AV7" s="208"/>
      <c r="AW7" s="208"/>
      <c r="AX7" s="208"/>
      <c r="AY7" s="208"/>
      <c r="AZ7" s="208"/>
      <c r="BA7" s="208"/>
      <c r="BB7" s="208"/>
      <c r="BC7" s="208"/>
      <c r="BD7" s="208"/>
      <c r="BE7" s="208"/>
      <c r="BF7" s="208"/>
      <c r="BG7" s="208"/>
      <c r="BH7" s="208"/>
      <c r="BO7" s="196"/>
      <c r="BP7" s="196"/>
      <c r="BQ7" s="196"/>
      <c r="BR7" s="196"/>
      <c r="BS7" s="196"/>
      <c r="BT7" s="196"/>
      <c r="BU7" s="196"/>
      <c r="BV7" s="196"/>
      <c r="BW7" s="196"/>
      <c r="BX7" s="196"/>
      <c r="BY7" s="196"/>
      <c r="BZ7" s="196"/>
      <c r="CA7" s="196"/>
      <c r="CB7" s="196"/>
      <c r="CC7" s="196"/>
      <c r="CD7" s="196"/>
      <c r="CE7" s="196"/>
      <c r="CF7" s="196"/>
      <c r="CG7" s="196"/>
      <c r="CH7" s="196"/>
      <c r="CI7" s="196"/>
      <c r="CJ7" s="196"/>
      <c r="CK7" s="196"/>
      <c r="CL7" s="196"/>
      <c r="CM7" s="196"/>
      <c r="CN7" s="196"/>
      <c r="CO7" s="196"/>
      <c r="CP7" s="196"/>
      <c r="CQ7" s="196"/>
      <c r="CR7" s="196"/>
      <c r="CS7" s="196"/>
      <c r="CT7" s="196"/>
      <c r="CU7" s="196"/>
      <c r="CV7" s="196"/>
      <c r="CW7" s="196"/>
      <c r="CX7" s="196"/>
      <c r="CY7" s="196"/>
      <c r="CZ7" s="196"/>
      <c r="DA7" s="196"/>
      <c r="DB7" s="196"/>
      <c r="DC7" s="196"/>
      <c r="DD7" s="196"/>
      <c r="DE7" s="196"/>
      <c r="DF7" s="196"/>
      <c r="DG7" s="196"/>
      <c r="DH7" s="196"/>
      <c r="DI7" s="196"/>
      <c r="DJ7" s="196"/>
      <c r="DK7" s="196"/>
      <c r="DL7" s="196"/>
      <c r="DM7" s="196"/>
      <c r="DN7" s="196"/>
      <c r="DO7" s="196"/>
      <c r="DP7" s="196"/>
      <c r="DQ7" s="196"/>
      <c r="DR7" s="196"/>
      <c r="DS7" s="196"/>
      <c r="DT7" s="196"/>
      <c r="DU7" s="196"/>
    </row>
    <row r="8" spans="1:403" s="195" customFormat="1" ht="18" customHeight="1">
      <c r="A8" s="629" t="s">
        <v>501</v>
      </c>
      <c r="B8" s="629"/>
      <c r="C8" s="629"/>
      <c r="D8" s="629"/>
      <c r="E8" s="629"/>
      <c r="F8" s="629"/>
      <c r="G8" s="629"/>
      <c r="H8" s="629"/>
      <c r="I8" s="629"/>
      <c r="J8" s="629"/>
      <c r="K8" s="629"/>
      <c r="L8" s="629"/>
      <c r="M8" s="629"/>
      <c r="N8" s="629"/>
      <c r="O8" s="629"/>
      <c r="P8" s="629"/>
      <c r="Q8" s="629"/>
      <c r="R8" s="629"/>
      <c r="S8" s="629"/>
      <c r="T8" s="629"/>
      <c r="U8" s="629"/>
      <c r="V8" s="629"/>
      <c r="W8" s="629"/>
      <c r="X8" s="629"/>
      <c r="Y8" s="629"/>
      <c r="Z8" s="629"/>
      <c r="AA8" s="629"/>
      <c r="AB8" s="629"/>
      <c r="AC8" s="629"/>
      <c r="AD8" s="629"/>
      <c r="AE8" s="629"/>
      <c r="AF8" s="629"/>
      <c r="AG8" s="629"/>
      <c r="AH8" s="629"/>
      <c r="AI8" s="629"/>
      <c r="AJ8" s="629"/>
      <c r="AK8" s="629"/>
      <c r="AL8" s="629"/>
      <c r="AM8" s="629"/>
      <c r="AN8" s="629"/>
      <c r="AO8" s="629"/>
      <c r="AP8" s="629"/>
      <c r="AQ8" s="629"/>
      <c r="AR8" s="629"/>
      <c r="AS8" s="629"/>
      <c r="AT8" s="629"/>
      <c r="AU8" s="629"/>
      <c r="AV8" s="629"/>
      <c r="AW8" s="629"/>
      <c r="AX8" s="629"/>
      <c r="AY8" s="629"/>
      <c r="AZ8" s="629"/>
      <c r="BA8" s="629"/>
      <c r="BB8" s="629"/>
      <c r="BC8" s="629"/>
      <c r="BD8" s="629"/>
      <c r="BE8" s="629"/>
      <c r="BF8" s="629"/>
      <c r="BG8" s="629"/>
      <c r="BH8" s="629"/>
      <c r="BO8" s="202"/>
      <c r="BP8" s="202"/>
      <c r="BQ8" s="202"/>
      <c r="BR8" s="202"/>
      <c r="BS8" s="202"/>
      <c r="BT8" s="196"/>
      <c r="BU8" s="196"/>
      <c r="BV8" s="196"/>
      <c r="BW8" s="196"/>
      <c r="BX8" s="196"/>
      <c r="BY8" s="196"/>
      <c r="BZ8" s="196"/>
      <c r="CA8" s="196"/>
      <c r="CB8" s="196"/>
      <c r="CC8" s="196"/>
      <c r="CD8" s="196"/>
      <c r="CE8" s="196"/>
      <c r="CF8" s="196"/>
      <c r="CG8" s="196"/>
      <c r="CH8" s="196"/>
      <c r="CI8" s="196"/>
      <c r="CJ8" s="196"/>
      <c r="CK8" s="196"/>
      <c r="CL8" s="196"/>
      <c r="CM8" s="196"/>
      <c r="CN8" s="196"/>
      <c r="CO8" s="196"/>
      <c r="CP8" s="196"/>
      <c r="CQ8" s="196"/>
      <c r="CR8" s="196"/>
      <c r="CS8" s="196"/>
      <c r="CT8" s="196"/>
      <c r="CU8" s="196"/>
      <c r="CV8" s="196"/>
      <c r="CW8" s="196"/>
      <c r="CX8" s="196"/>
      <c r="CY8" s="196"/>
      <c r="CZ8" s="196"/>
      <c r="DA8" s="196"/>
      <c r="DB8" s="196"/>
      <c r="DC8" s="196"/>
      <c r="DD8" s="196"/>
      <c r="DE8" s="196"/>
      <c r="DF8" s="196"/>
      <c r="DG8" s="196"/>
      <c r="DH8" s="196"/>
      <c r="DI8" s="196"/>
      <c r="DJ8" s="196"/>
      <c r="DK8" s="196"/>
      <c r="DL8" s="196"/>
      <c r="DM8" s="196"/>
      <c r="DN8" s="196"/>
      <c r="DO8" s="196"/>
      <c r="DP8" s="196"/>
      <c r="DQ8" s="196"/>
      <c r="DR8" s="196"/>
      <c r="DS8" s="196"/>
      <c r="DT8" s="196"/>
      <c r="DU8" s="196"/>
      <c r="OM8" s="195">
        <v>1</v>
      </c>
    </row>
    <row r="9" spans="1:403" s="195" customFormat="1" ht="18" customHeight="1">
      <c r="A9" s="629"/>
      <c r="B9" s="629"/>
      <c r="C9" s="629"/>
      <c r="D9" s="629"/>
      <c r="E9" s="629"/>
      <c r="F9" s="629"/>
      <c r="G9" s="629"/>
      <c r="H9" s="629"/>
      <c r="I9" s="629"/>
      <c r="J9" s="629"/>
      <c r="K9" s="629"/>
      <c r="L9" s="629"/>
      <c r="M9" s="629"/>
      <c r="N9" s="629"/>
      <c r="O9" s="629"/>
      <c r="P9" s="629"/>
      <c r="Q9" s="629"/>
      <c r="R9" s="629"/>
      <c r="S9" s="629"/>
      <c r="T9" s="629"/>
      <c r="U9" s="629"/>
      <c r="V9" s="629"/>
      <c r="W9" s="629"/>
      <c r="X9" s="629"/>
      <c r="Y9" s="629"/>
      <c r="Z9" s="629"/>
      <c r="AA9" s="629"/>
      <c r="AB9" s="629"/>
      <c r="AC9" s="629"/>
      <c r="AD9" s="629"/>
      <c r="AE9" s="629"/>
      <c r="AF9" s="629"/>
      <c r="AG9" s="629"/>
      <c r="AH9" s="629"/>
      <c r="AI9" s="629"/>
      <c r="AJ9" s="629"/>
      <c r="AK9" s="629"/>
      <c r="AL9" s="629"/>
      <c r="AM9" s="629"/>
      <c r="AN9" s="629"/>
      <c r="AO9" s="629"/>
      <c r="AP9" s="629"/>
      <c r="AQ9" s="629"/>
      <c r="AR9" s="629"/>
      <c r="AS9" s="629"/>
      <c r="AT9" s="629"/>
      <c r="AU9" s="629"/>
      <c r="AV9" s="629"/>
      <c r="AW9" s="629"/>
      <c r="AX9" s="629"/>
      <c r="AY9" s="629"/>
      <c r="AZ9" s="629"/>
      <c r="BA9" s="629"/>
      <c r="BB9" s="629"/>
      <c r="BC9" s="629"/>
      <c r="BD9" s="629"/>
      <c r="BE9" s="629"/>
      <c r="BF9" s="629"/>
      <c r="BG9" s="629"/>
      <c r="BH9" s="629"/>
      <c r="BO9" s="202"/>
      <c r="BP9" s="202"/>
      <c r="BQ9" s="202"/>
      <c r="BR9" s="202"/>
      <c r="BS9" s="202"/>
      <c r="BT9" s="196"/>
      <c r="BU9" s="196"/>
      <c r="BV9" s="196"/>
      <c r="BW9" s="196"/>
      <c r="BX9" s="196"/>
      <c r="BY9" s="196"/>
      <c r="BZ9" s="196"/>
      <c r="CA9" s="196"/>
      <c r="CB9" s="196"/>
      <c r="CC9" s="196"/>
      <c r="CD9" s="196"/>
      <c r="CE9" s="196"/>
      <c r="CF9" s="196"/>
      <c r="CG9" s="196"/>
      <c r="CH9" s="196"/>
      <c r="CI9" s="196"/>
      <c r="CJ9" s="196"/>
      <c r="CK9" s="196"/>
      <c r="CL9" s="196"/>
      <c r="CM9" s="196"/>
      <c r="CN9" s="196"/>
      <c r="CO9" s="196"/>
      <c r="CP9" s="196"/>
      <c r="CQ9" s="196"/>
      <c r="CR9" s="196"/>
      <c r="CS9" s="196"/>
      <c r="CT9" s="196"/>
      <c r="CU9" s="196"/>
      <c r="CV9" s="196"/>
      <c r="CW9" s="196"/>
      <c r="CX9" s="196"/>
      <c r="CY9" s="196"/>
      <c r="CZ9" s="196"/>
      <c r="DA9" s="196"/>
      <c r="DB9" s="196"/>
      <c r="DC9" s="196"/>
      <c r="DD9" s="196"/>
      <c r="DE9" s="196"/>
      <c r="DF9" s="196"/>
      <c r="DG9" s="196"/>
      <c r="DH9" s="196"/>
      <c r="DI9" s="196"/>
      <c r="DJ9" s="196"/>
      <c r="DK9" s="196"/>
      <c r="DL9" s="196"/>
      <c r="DM9" s="196"/>
      <c r="DN9" s="196"/>
      <c r="DO9" s="196"/>
      <c r="DP9" s="196"/>
      <c r="DQ9" s="196"/>
      <c r="DR9" s="196"/>
      <c r="DS9" s="196"/>
      <c r="DT9" s="196"/>
      <c r="DU9" s="196"/>
    </row>
    <row r="10" spans="1:403" s="195" customFormat="1" ht="18" customHeight="1">
      <c r="A10" s="629"/>
      <c r="B10" s="629"/>
      <c r="C10" s="629"/>
      <c r="D10" s="629"/>
      <c r="E10" s="629"/>
      <c r="F10" s="629"/>
      <c r="G10" s="629"/>
      <c r="H10" s="629"/>
      <c r="I10" s="629"/>
      <c r="J10" s="629"/>
      <c r="K10" s="629"/>
      <c r="L10" s="629"/>
      <c r="M10" s="629"/>
      <c r="N10" s="629"/>
      <c r="O10" s="629"/>
      <c r="P10" s="629"/>
      <c r="Q10" s="629"/>
      <c r="R10" s="629"/>
      <c r="S10" s="629"/>
      <c r="T10" s="629"/>
      <c r="U10" s="629"/>
      <c r="V10" s="629"/>
      <c r="W10" s="629"/>
      <c r="X10" s="629"/>
      <c r="Y10" s="629"/>
      <c r="Z10" s="629"/>
      <c r="AA10" s="629"/>
      <c r="AB10" s="629"/>
      <c r="AC10" s="629"/>
      <c r="AD10" s="629"/>
      <c r="AE10" s="629"/>
      <c r="AF10" s="629"/>
      <c r="AG10" s="629"/>
      <c r="AH10" s="629"/>
      <c r="AI10" s="629"/>
      <c r="AJ10" s="629"/>
      <c r="AK10" s="629"/>
      <c r="AL10" s="629"/>
      <c r="AM10" s="629"/>
      <c r="AN10" s="629"/>
      <c r="AO10" s="629"/>
      <c r="AP10" s="629"/>
      <c r="AQ10" s="629"/>
      <c r="AR10" s="629"/>
      <c r="AS10" s="629"/>
      <c r="AT10" s="629"/>
      <c r="AU10" s="629"/>
      <c r="AV10" s="629"/>
      <c r="AW10" s="629"/>
      <c r="AX10" s="629"/>
      <c r="AY10" s="629"/>
      <c r="AZ10" s="629"/>
      <c r="BA10" s="629"/>
      <c r="BB10" s="629"/>
      <c r="BC10" s="629"/>
      <c r="BD10" s="629"/>
      <c r="BE10" s="629"/>
      <c r="BF10" s="629"/>
      <c r="BG10" s="629"/>
      <c r="BH10" s="629"/>
      <c r="BO10" s="201"/>
      <c r="BP10" s="201"/>
      <c r="BQ10" s="201"/>
      <c r="BR10" s="201"/>
      <c r="BS10" s="201"/>
      <c r="BT10" s="196"/>
      <c r="BU10" s="196"/>
      <c r="BV10" s="196"/>
      <c r="BW10" s="196"/>
      <c r="BX10" s="196"/>
      <c r="BY10" s="196"/>
      <c r="BZ10" s="196"/>
      <c r="CA10" s="196"/>
      <c r="CB10" s="196"/>
      <c r="CC10" s="196"/>
      <c r="CD10" s="196"/>
      <c r="CE10" s="196"/>
      <c r="CF10" s="196"/>
      <c r="CG10" s="196"/>
      <c r="CH10" s="598"/>
      <c r="CI10" s="196"/>
      <c r="CJ10" s="196"/>
      <c r="CK10" s="196"/>
      <c r="CL10" s="196"/>
      <c r="CM10" s="196"/>
      <c r="CN10" s="196"/>
      <c r="CO10" s="196"/>
      <c r="CP10" s="196"/>
      <c r="CQ10" s="196"/>
      <c r="CR10" s="196"/>
      <c r="CS10" s="196"/>
      <c r="CT10" s="196"/>
      <c r="CU10" s="196"/>
      <c r="CV10" s="196"/>
      <c r="CW10" s="196"/>
      <c r="CX10" s="196"/>
      <c r="CY10" s="196"/>
      <c r="CZ10" s="196"/>
      <c r="DA10" s="196"/>
      <c r="DB10" s="196"/>
      <c r="DC10" s="196"/>
      <c r="DD10" s="196"/>
      <c r="DE10" s="196"/>
      <c r="DF10" s="196"/>
      <c r="DG10" s="196"/>
      <c r="DH10" s="196"/>
      <c r="DI10" s="196"/>
      <c r="DJ10" s="196"/>
      <c r="DK10" s="196"/>
      <c r="DL10" s="196"/>
      <c r="DM10" s="196"/>
      <c r="DN10" s="196"/>
      <c r="DO10" s="196"/>
      <c r="DP10" s="196"/>
      <c r="DQ10" s="196"/>
      <c r="DR10" s="196"/>
      <c r="DS10" s="196"/>
      <c r="DT10" s="196"/>
      <c r="DU10" s="196"/>
    </row>
    <row r="11" spans="1:403" ht="18" customHeight="1">
      <c r="A11" s="629"/>
      <c r="B11" s="629"/>
      <c r="C11" s="629"/>
      <c r="D11" s="629"/>
      <c r="E11" s="629"/>
      <c r="F11" s="629"/>
      <c r="G11" s="629"/>
      <c r="H11" s="629"/>
      <c r="I11" s="629"/>
      <c r="J11" s="629"/>
      <c r="K11" s="629"/>
      <c r="L11" s="629"/>
      <c r="M11" s="629"/>
      <c r="N11" s="629"/>
      <c r="O11" s="629"/>
      <c r="P11" s="629"/>
      <c r="Q11" s="629"/>
      <c r="R11" s="629"/>
      <c r="S11" s="629"/>
      <c r="T11" s="629"/>
      <c r="U11" s="629"/>
      <c r="V11" s="629"/>
      <c r="W11" s="629"/>
      <c r="X11" s="629"/>
      <c r="Y11" s="629"/>
      <c r="Z11" s="629"/>
      <c r="AA11" s="629"/>
      <c r="AB11" s="629"/>
      <c r="AC11" s="629"/>
      <c r="AD11" s="629"/>
      <c r="AE11" s="629"/>
      <c r="AF11" s="629"/>
      <c r="AG11" s="629"/>
      <c r="AH11" s="629"/>
      <c r="AI11" s="629"/>
      <c r="AJ11" s="629"/>
      <c r="AK11" s="629"/>
      <c r="AL11" s="629"/>
      <c r="AM11" s="629"/>
      <c r="AN11" s="629"/>
      <c r="AO11" s="629"/>
      <c r="AP11" s="629"/>
      <c r="AQ11" s="629"/>
      <c r="AR11" s="629"/>
      <c r="AS11" s="629"/>
      <c r="AT11" s="629"/>
      <c r="AU11" s="629"/>
      <c r="AV11" s="629"/>
      <c r="AW11" s="629"/>
      <c r="AX11" s="629"/>
      <c r="AY11" s="629"/>
      <c r="AZ11" s="629"/>
      <c r="BA11" s="629"/>
      <c r="BB11" s="629"/>
      <c r="BC11" s="629"/>
      <c r="BD11" s="629"/>
      <c r="BE11" s="629"/>
      <c r="BF11" s="629"/>
      <c r="BG11" s="629"/>
      <c r="BH11" s="629"/>
    </row>
    <row r="12" spans="1:403" ht="18" customHeight="1">
      <c r="A12" s="629"/>
      <c r="B12" s="629"/>
      <c r="C12" s="629"/>
      <c r="D12" s="629"/>
      <c r="E12" s="629"/>
      <c r="F12" s="629"/>
      <c r="G12" s="629"/>
      <c r="H12" s="629"/>
      <c r="I12" s="629"/>
      <c r="J12" s="629"/>
      <c r="K12" s="629"/>
      <c r="L12" s="629"/>
      <c r="M12" s="629"/>
      <c r="N12" s="629"/>
      <c r="O12" s="629"/>
      <c r="P12" s="629"/>
      <c r="Q12" s="629"/>
      <c r="R12" s="629"/>
      <c r="S12" s="629"/>
      <c r="T12" s="629"/>
      <c r="U12" s="629"/>
      <c r="V12" s="629"/>
      <c r="W12" s="629"/>
      <c r="X12" s="629"/>
      <c r="Y12" s="629"/>
      <c r="Z12" s="629"/>
      <c r="AA12" s="629"/>
      <c r="AB12" s="629"/>
      <c r="AC12" s="629"/>
      <c r="AD12" s="629"/>
      <c r="AE12" s="629"/>
      <c r="AF12" s="629"/>
      <c r="AG12" s="629"/>
      <c r="AH12" s="629"/>
      <c r="AI12" s="629"/>
      <c r="AJ12" s="629"/>
      <c r="AK12" s="629"/>
      <c r="AL12" s="629"/>
      <c r="AM12" s="629"/>
      <c r="AN12" s="629"/>
      <c r="AO12" s="629"/>
      <c r="AP12" s="629"/>
      <c r="AQ12" s="629"/>
      <c r="AR12" s="629"/>
      <c r="AS12" s="629"/>
      <c r="AT12" s="629"/>
      <c r="AU12" s="629"/>
      <c r="AV12" s="629"/>
      <c r="AW12" s="629"/>
      <c r="AX12" s="629"/>
      <c r="AY12" s="629"/>
      <c r="AZ12" s="629"/>
      <c r="BA12" s="629"/>
      <c r="BB12" s="629"/>
      <c r="BC12" s="629"/>
      <c r="BD12" s="629"/>
      <c r="BE12" s="629"/>
      <c r="BF12" s="629"/>
      <c r="BG12" s="629"/>
      <c r="BH12" s="629"/>
    </row>
    <row r="13" spans="1:403" ht="18" customHeight="1">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c r="BO13" s="196"/>
      <c r="BP13" s="196"/>
      <c r="BQ13" s="196"/>
      <c r="BR13" s="196"/>
      <c r="BS13" s="196"/>
      <c r="BT13" s="196"/>
      <c r="BU13" s="196"/>
      <c r="BV13" s="196"/>
      <c r="BW13" s="196"/>
      <c r="BX13" s="196"/>
      <c r="BY13" s="196"/>
      <c r="BZ13" s="196"/>
      <c r="CA13" s="196"/>
      <c r="CB13" s="196"/>
      <c r="CC13" s="196"/>
      <c r="CD13" s="196"/>
      <c r="CE13" s="196"/>
      <c r="CF13" s="196"/>
      <c r="CG13" s="196"/>
      <c r="CH13" s="196"/>
      <c r="CI13" s="196"/>
      <c r="CJ13" s="196"/>
      <c r="CK13" s="196"/>
    </row>
    <row r="14" spans="1:403" ht="18" customHeight="1">
      <c r="A14" s="644" t="s">
        <v>525</v>
      </c>
      <c r="B14" s="644"/>
      <c r="C14" s="644"/>
      <c r="D14" s="644"/>
      <c r="E14" s="644"/>
      <c r="F14" s="644"/>
      <c r="G14" s="644"/>
      <c r="H14" s="644"/>
      <c r="I14" s="644"/>
      <c r="J14" s="644"/>
      <c r="K14" s="644"/>
      <c r="L14" s="644"/>
      <c r="M14" s="644"/>
      <c r="N14" s="644"/>
      <c r="O14" s="644"/>
      <c r="P14" s="644"/>
      <c r="Q14" s="644"/>
      <c r="R14" s="644"/>
      <c r="S14" s="644"/>
      <c r="T14" s="644"/>
      <c r="U14" s="644"/>
      <c r="V14" s="644"/>
      <c r="W14" s="644"/>
      <c r="X14" s="644"/>
      <c r="Y14" s="644"/>
      <c r="Z14" s="646"/>
      <c r="AA14" s="646"/>
      <c r="AB14" s="646"/>
      <c r="AC14" s="646"/>
      <c r="AD14" s="646"/>
      <c r="AE14" s="646"/>
      <c r="AF14" s="645" t="s">
        <v>526</v>
      </c>
      <c r="AG14" s="645"/>
      <c r="AH14" s="645"/>
      <c r="AI14" s="645"/>
      <c r="AJ14" s="645"/>
      <c r="AK14" s="645"/>
      <c r="AL14" s="645"/>
      <c r="AM14" s="645"/>
      <c r="AN14" s="645"/>
      <c r="AO14" s="645"/>
      <c r="AP14" s="645"/>
      <c r="AQ14" s="645"/>
      <c r="AR14" s="645"/>
      <c r="AS14" s="645"/>
      <c r="AT14" s="645"/>
      <c r="AU14" s="597"/>
      <c r="AV14" s="597"/>
      <c r="AW14" s="597"/>
      <c r="AX14" s="597"/>
      <c r="AY14" s="597"/>
      <c r="AZ14" s="597"/>
      <c r="BA14" s="597"/>
      <c r="BB14" s="597"/>
      <c r="BC14" s="597"/>
      <c r="BD14" s="597"/>
      <c r="BE14" s="597"/>
      <c r="BF14" s="597"/>
      <c r="BG14" s="597"/>
      <c r="BH14" s="597"/>
      <c r="BO14" s="196"/>
      <c r="BP14" s="196"/>
      <c r="BQ14" s="196"/>
      <c r="BR14" s="196"/>
      <c r="BS14" s="196"/>
      <c r="BT14" s="196"/>
      <c r="BU14" s="196"/>
      <c r="BV14" s="196"/>
      <c r="BW14" s="196"/>
      <c r="BX14" s="196"/>
      <c r="BY14" s="196"/>
      <c r="BZ14" s="196"/>
      <c r="CA14" s="196"/>
      <c r="CB14" s="196"/>
      <c r="CC14" s="196"/>
      <c r="CD14" s="196"/>
      <c r="CE14" s="196"/>
      <c r="CF14" s="196"/>
      <c r="CG14" s="196"/>
      <c r="CH14" s="196"/>
      <c r="CI14" s="196"/>
      <c r="CJ14" s="196"/>
      <c r="CK14" s="196"/>
    </row>
    <row r="15" spans="1:403" ht="18" customHeight="1">
      <c r="A15" s="597"/>
      <c r="B15" s="597"/>
      <c r="C15" s="597"/>
      <c r="D15" s="597"/>
      <c r="E15" s="597"/>
      <c r="F15" s="597"/>
      <c r="G15" s="597"/>
      <c r="H15" s="597"/>
      <c r="I15" s="597"/>
      <c r="J15" s="597"/>
      <c r="K15" s="597"/>
      <c r="L15" s="597"/>
      <c r="M15" s="597"/>
      <c r="N15" s="597"/>
      <c r="O15" s="597"/>
      <c r="P15" s="597"/>
      <c r="Q15" s="597"/>
      <c r="R15" s="597"/>
      <c r="S15" s="597"/>
      <c r="T15" s="597"/>
      <c r="U15" s="597"/>
      <c r="V15" s="597"/>
      <c r="W15" s="597"/>
      <c r="X15" s="597"/>
      <c r="Y15" s="597"/>
      <c r="Z15" s="597"/>
      <c r="AA15" s="597"/>
      <c r="AB15" s="597"/>
      <c r="AC15" s="597"/>
      <c r="AD15" s="597"/>
      <c r="AE15" s="597"/>
      <c r="AF15" s="597"/>
      <c r="AG15" s="597"/>
      <c r="AH15" s="597"/>
      <c r="AI15" s="597"/>
      <c r="AJ15" s="597"/>
      <c r="AK15" s="597"/>
      <c r="AL15" s="597"/>
      <c r="AM15" s="597"/>
      <c r="AN15" s="597"/>
      <c r="AO15" s="597"/>
      <c r="AP15" s="597"/>
      <c r="AQ15" s="597"/>
      <c r="AR15" s="597"/>
      <c r="AS15" s="597"/>
      <c r="AT15" s="597"/>
      <c r="AU15" s="597"/>
      <c r="AV15" s="597"/>
      <c r="AW15" s="597"/>
      <c r="AX15" s="597"/>
      <c r="AY15" s="597"/>
      <c r="AZ15" s="597"/>
      <c r="BA15" s="597"/>
      <c r="BB15" s="597"/>
      <c r="BC15" s="597"/>
      <c r="BD15" s="597"/>
      <c r="BE15" s="597"/>
      <c r="BF15" s="597"/>
      <c r="BG15" s="597"/>
      <c r="BH15" s="597"/>
      <c r="BO15" s="196"/>
      <c r="BP15" s="196"/>
      <c r="BQ15" s="196"/>
      <c r="BR15" s="196"/>
      <c r="BS15" s="196"/>
      <c r="BT15" s="196"/>
      <c r="BU15" s="196"/>
      <c r="BV15" s="196"/>
      <c r="BW15" s="196"/>
      <c r="BX15" s="196"/>
      <c r="BY15" s="196"/>
      <c r="BZ15" s="196"/>
      <c r="CA15" s="196"/>
      <c r="CB15" s="196"/>
      <c r="CC15" s="196"/>
      <c r="CD15" s="196"/>
      <c r="CE15" s="196"/>
      <c r="CF15" s="196"/>
      <c r="CG15" s="196"/>
      <c r="CH15" s="196"/>
      <c r="CI15" s="196"/>
      <c r="CJ15" s="196"/>
      <c r="CK15" s="196"/>
    </row>
    <row r="16" spans="1:403" ht="18" customHeight="1">
      <c r="A16" s="597" t="s">
        <v>523</v>
      </c>
      <c r="B16" s="597"/>
      <c r="C16" s="597"/>
      <c r="D16" s="198" t="s">
        <v>524</v>
      </c>
      <c r="E16" s="198"/>
      <c r="F16" s="198"/>
      <c r="G16" s="198"/>
      <c r="H16" s="198"/>
      <c r="I16" s="198"/>
      <c r="J16" s="198"/>
      <c r="K16" s="198"/>
      <c r="L16" s="597"/>
      <c r="M16" s="597"/>
      <c r="N16" s="597"/>
      <c r="O16" s="597"/>
      <c r="P16" s="597"/>
      <c r="Q16" s="597"/>
      <c r="R16" s="597"/>
      <c r="S16" s="597"/>
      <c r="T16" s="597"/>
      <c r="U16" s="597"/>
      <c r="V16" s="597"/>
      <c r="W16" s="597"/>
      <c r="X16" s="597"/>
      <c r="Y16" s="597"/>
      <c r="Z16" s="597"/>
      <c r="AA16" s="597"/>
      <c r="AB16" s="597"/>
      <c r="AC16" s="597"/>
      <c r="AD16" s="597"/>
      <c r="AE16" s="597"/>
      <c r="AF16" s="597"/>
      <c r="AG16" s="597"/>
      <c r="AH16" s="597"/>
      <c r="AI16" s="597"/>
      <c r="AJ16" s="597"/>
      <c r="AK16" s="597"/>
      <c r="AL16" s="597"/>
      <c r="AM16" s="597"/>
      <c r="AN16" s="597"/>
      <c r="AO16" s="597"/>
      <c r="AP16" s="597"/>
      <c r="AQ16" s="597"/>
      <c r="AR16" s="597"/>
      <c r="AS16" s="597"/>
      <c r="AT16" s="597"/>
      <c r="AU16" s="597"/>
      <c r="AV16" s="597"/>
      <c r="AW16" s="597"/>
      <c r="AX16" s="597"/>
      <c r="AY16" s="597"/>
      <c r="AZ16" s="597"/>
      <c r="BA16" s="597"/>
      <c r="BB16" s="597"/>
      <c r="BC16" s="597"/>
      <c r="BD16" s="597"/>
      <c r="BE16" s="597"/>
      <c r="BF16" s="597"/>
      <c r="BG16" s="597"/>
      <c r="BH16" s="597"/>
      <c r="BO16" s="196"/>
      <c r="BP16" s="196"/>
      <c r="BQ16" s="196"/>
      <c r="BR16" s="196"/>
      <c r="BS16" s="196"/>
      <c r="BT16" s="196"/>
      <c r="BU16" s="196"/>
      <c r="BV16" s="196"/>
      <c r="BW16" s="196"/>
      <c r="BX16" s="196"/>
      <c r="BY16" s="196"/>
      <c r="BZ16" s="196"/>
      <c r="CA16" s="196"/>
      <c r="CB16" s="196"/>
      <c r="CC16" s="196"/>
      <c r="CD16" s="196"/>
      <c r="CE16" s="196"/>
      <c r="CF16" s="196"/>
      <c r="CG16" s="196"/>
      <c r="CH16" s="196"/>
      <c r="CI16" s="196"/>
      <c r="CJ16" s="196"/>
      <c r="CK16" s="196"/>
    </row>
    <row r="17" spans="1:492" ht="18" customHeight="1">
      <c r="A17" s="597"/>
      <c r="B17" s="597"/>
      <c r="C17" s="597"/>
      <c r="D17" s="198"/>
      <c r="E17" s="198"/>
      <c r="F17" s="198"/>
      <c r="G17" s="198"/>
      <c r="H17" s="198"/>
      <c r="I17" s="198"/>
      <c r="J17" s="198"/>
      <c r="K17" s="198"/>
      <c r="L17" s="597"/>
      <c r="M17" s="597"/>
      <c r="N17" s="597"/>
      <c r="O17" s="597"/>
      <c r="P17" s="597"/>
      <c r="Q17" s="597"/>
      <c r="R17" s="597"/>
      <c r="S17" s="597"/>
      <c r="T17" s="597"/>
      <c r="U17" s="597"/>
      <c r="V17" s="597"/>
      <c r="W17" s="597"/>
      <c r="X17" s="597"/>
      <c r="Y17" s="597"/>
      <c r="Z17" s="597"/>
      <c r="AA17" s="597"/>
      <c r="AB17" s="597"/>
      <c r="AC17" s="597"/>
      <c r="AD17" s="597"/>
      <c r="AE17" s="597"/>
      <c r="AF17" s="597"/>
      <c r="AG17" s="597"/>
      <c r="AH17" s="597"/>
      <c r="AI17" s="597"/>
      <c r="AJ17" s="597"/>
      <c r="AK17" s="597"/>
      <c r="AL17" s="597"/>
      <c r="AM17" s="597"/>
      <c r="AN17" s="597"/>
      <c r="AO17" s="597"/>
      <c r="AP17" s="597"/>
      <c r="AQ17" s="597"/>
      <c r="AR17" s="597"/>
      <c r="AS17" s="597"/>
      <c r="AT17" s="597"/>
      <c r="AU17" s="597"/>
      <c r="AV17" s="597"/>
      <c r="AW17" s="597"/>
      <c r="AX17" s="597"/>
      <c r="AY17" s="597"/>
      <c r="AZ17" s="597"/>
      <c r="BA17" s="597"/>
      <c r="BB17" s="597"/>
      <c r="BC17" s="597"/>
      <c r="BD17" s="597"/>
      <c r="BE17" s="597"/>
      <c r="BF17" s="597"/>
      <c r="BG17" s="597"/>
      <c r="BH17" s="597"/>
      <c r="BO17" s="196"/>
      <c r="BP17" s="196"/>
      <c r="BQ17" s="196"/>
      <c r="BR17" s="196"/>
      <c r="BS17" s="196"/>
      <c r="BT17" s="196"/>
      <c r="BU17" s="196"/>
      <c r="BV17" s="196"/>
      <c r="BW17" s="196"/>
      <c r="BX17" s="196"/>
      <c r="BY17" s="196"/>
      <c r="BZ17" s="196"/>
      <c r="CA17" s="196"/>
      <c r="CB17" s="196"/>
      <c r="CC17" s="196"/>
      <c r="CD17" s="196"/>
      <c r="CE17" s="196"/>
      <c r="CF17" s="196"/>
      <c r="CG17" s="196"/>
      <c r="CH17" s="196"/>
      <c r="CI17" s="196"/>
      <c r="CJ17" s="196"/>
      <c r="CK17" s="196"/>
    </row>
    <row r="18" spans="1:492" ht="18" customHeight="1">
      <c r="A18" s="597"/>
      <c r="B18" s="597"/>
      <c r="C18" s="597"/>
      <c r="D18" s="198" t="s">
        <v>520</v>
      </c>
      <c r="E18" s="198"/>
      <c r="F18" s="198"/>
      <c r="G18" s="198"/>
      <c r="H18" s="198"/>
      <c r="I18" s="198"/>
      <c r="J18" s="198"/>
      <c r="K18" s="198"/>
      <c r="L18" s="597"/>
      <c r="M18" s="597"/>
      <c r="N18" s="597"/>
      <c r="O18" s="597"/>
      <c r="P18" s="597"/>
      <c r="Q18" s="597"/>
      <c r="R18" s="597"/>
      <c r="S18" s="597"/>
      <c r="T18" s="597"/>
      <c r="U18" s="597"/>
      <c r="V18" s="597"/>
      <c r="W18" s="597"/>
      <c r="X18" s="597"/>
      <c r="Y18" s="597"/>
      <c r="Z18" s="597"/>
      <c r="AA18" s="597"/>
      <c r="AB18" s="597"/>
      <c r="AC18" s="597"/>
      <c r="AD18" s="597"/>
      <c r="AE18" s="597"/>
      <c r="AF18" s="597"/>
      <c r="AG18" s="597"/>
      <c r="AH18" s="597"/>
      <c r="AI18" s="597"/>
      <c r="AJ18" s="597"/>
      <c r="AK18" s="597"/>
      <c r="AL18" s="597"/>
      <c r="AM18" s="597"/>
      <c r="AN18" s="597"/>
      <c r="AO18" s="597"/>
      <c r="AP18" s="597"/>
      <c r="AQ18" s="597"/>
      <c r="AR18" s="597"/>
      <c r="AS18" s="597"/>
      <c r="AT18" s="597"/>
      <c r="AU18" s="597"/>
      <c r="AV18" s="597"/>
      <c r="AW18" s="597"/>
      <c r="AX18" s="597"/>
      <c r="AY18" s="597"/>
      <c r="AZ18" s="597"/>
      <c r="BA18" s="597"/>
      <c r="BB18" s="597"/>
      <c r="BC18" s="597"/>
      <c r="BD18" s="597"/>
      <c r="BE18" s="597"/>
      <c r="BF18" s="597"/>
      <c r="BG18" s="597"/>
      <c r="BH18" s="597"/>
      <c r="BO18" s="196"/>
      <c r="BP18" s="196"/>
      <c r="BQ18" s="196"/>
      <c r="BR18" s="196"/>
      <c r="BS18" s="196"/>
      <c r="BT18" s="196"/>
      <c r="BU18" s="196"/>
      <c r="BV18" s="196"/>
      <c r="BW18" s="196"/>
      <c r="BX18" s="196"/>
      <c r="BY18" s="196"/>
      <c r="BZ18" s="196"/>
      <c r="CA18" s="196"/>
      <c r="CB18" s="196"/>
      <c r="CC18" s="196"/>
      <c r="CD18" s="196"/>
      <c r="CE18" s="196"/>
      <c r="CF18" s="196"/>
      <c r="CG18" s="196"/>
      <c r="CH18" s="196"/>
      <c r="CI18" s="196"/>
      <c r="CJ18" s="196"/>
      <c r="CK18" s="196"/>
    </row>
    <row r="19" spans="1:492" ht="18" customHeight="1">
      <c r="A19" s="597"/>
      <c r="B19" s="597"/>
      <c r="C19" s="597"/>
      <c r="D19" s="198" t="s">
        <v>521</v>
      </c>
      <c r="E19" s="198"/>
      <c r="F19" s="198"/>
      <c r="G19" s="198"/>
      <c r="H19" s="198"/>
      <c r="I19" s="198"/>
      <c r="J19" s="198"/>
      <c r="K19" s="198"/>
      <c r="L19" s="597"/>
      <c r="M19" s="597"/>
      <c r="N19" s="597"/>
      <c r="O19" s="597"/>
      <c r="P19" s="597"/>
      <c r="Q19" s="597"/>
      <c r="R19" s="597"/>
      <c r="S19" s="597"/>
      <c r="T19" s="597"/>
      <c r="U19" s="597"/>
      <c r="V19" s="597"/>
      <c r="W19" s="597"/>
      <c r="X19" s="597"/>
      <c r="Y19" s="597"/>
      <c r="Z19" s="597"/>
      <c r="AA19" s="597"/>
      <c r="AB19" s="597"/>
      <c r="AC19" s="597"/>
      <c r="AD19" s="597"/>
      <c r="AE19" s="597"/>
      <c r="AF19" s="597"/>
      <c r="AG19" s="597"/>
      <c r="AH19" s="597"/>
      <c r="AI19" s="597"/>
      <c r="AJ19" s="597"/>
      <c r="AK19" s="597"/>
      <c r="AL19" s="597"/>
      <c r="AM19" s="597"/>
      <c r="AN19" s="597"/>
      <c r="AO19" s="597"/>
      <c r="AP19" s="597"/>
      <c r="AQ19" s="597"/>
      <c r="AR19" s="597"/>
      <c r="AS19" s="597"/>
      <c r="AT19" s="597"/>
      <c r="AU19" s="597"/>
      <c r="AV19" s="597"/>
      <c r="AW19" s="597"/>
      <c r="AX19" s="597"/>
      <c r="AY19" s="597"/>
      <c r="AZ19" s="597"/>
      <c r="BA19" s="597"/>
      <c r="BB19" s="597"/>
      <c r="BC19" s="597"/>
      <c r="BD19" s="597"/>
      <c r="BE19" s="597"/>
      <c r="BF19" s="597"/>
      <c r="BG19" s="597"/>
      <c r="BH19" s="597"/>
    </row>
    <row r="20" spans="1:492" ht="18" customHeight="1">
      <c r="A20" s="597"/>
      <c r="B20" s="597"/>
      <c r="C20" s="597"/>
      <c r="D20" s="198" t="s">
        <v>522</v>
      </c>
      <c r="E20" s="198"/>
      <c r="F20" s="198"/>
      <c r="G20" s="198"/>
      <c r="H20" s="198"/>
      <c r="I20" s="198"/>
      <c r="J20" s="198"/>
      <c r="K20" s="198"/>
      <c r="L20" s="597"/>
      <c r="M20" s="597"/>
      <c r="N20" s="597"/>
      <c r="O20" s="597"/>
      <c r="P20" s="597"/>
      <c r="Q20" s="597"/>
      <c r="R20" s="597"/>
      <c r="S20" s="597"/>
      <c r="T20" s="597"/>
      <c r="U20" s="597"/>
      <c r="V20" s="597"/>
      <c r="W20" s="597"/>
      <c r="X20" s="597"/>
      <c r="Y20" s="597"/>
      <c r="Z20" s="597"/>
      <c r="AA20" s="597"/>
      <c r="AB20" s="597"/>
      <c r="AC20" s="597"/>
      <c r="AD20" s="597"/>
      <c r="AE20" s="597"/>
      <c r="AF20" s="597"/>
      <c r="AG20" s="597"/>
      <c r="AH20" s="597"/>
      <c r="AI20" s="597"/>
      <c r="AJ20" s="597"/>
      <c r="AK20" s="597"/>
      <c r="AL20" s="597"/>
      <c r="AM20" s="597"/>
      <c r="AN20" s="597"/>
      <c r="AO20" s="597"/>
      <c r="AP20" s="597"/>
      <c r="AQ20" s="597"/>
      <c r="AR20" s="597"/>
      <c r="AS20" s="597"/>
      <c r="AT20" s="597"/>
      <c r="AU20" s="597"/>
      <c r="AV20" s="597"/>
      <c r="AW20" s="597"/>
      <c r="AX20" s="597"/>
      <c r="AY20" s="597"/>
      <c r="AZ20" s="597"/>
      <c r="BA20" s="597"/>
      <c r="BB20" s="597"/>
      <c r="BC20" s="597"/>
      <c r="BD20" s="597"/>
      <c r="BE20" s="597"/>
      <c r="BF20" s="597"/>
      <c r="BG20" s="597"/>
      <c r="BH20" s="597"/>
    </row>
    <row r="21" spans="1:492" ht="18" customHeight="1">
      <c r="A21" s="597"/>
      <c r="B21" s="597"/>
      <c r="C21" s="597"/>
      <c r="D21" s="597"/>
      <c r="E21" s="597"/>
      <c r="F21" s="597"/>
      <c r="G21" s="597"/>
      <c r="H21" s="597"/>
      <c r="I21" s="597"/>
      <c r="J21" s="597"/>
      <c r="K21" s="597"/>
      <c r="L21" s="597"/>
      <c r="M21" s="597"/>
      <c r="N21" s="597"/>
      <c r="O21" s="597"/>
      <c r="P21" s="597"/>
      <c r="Q21" s="597"/>
      <c r="R21" s="597"/>
      <c r="S21" s="597"/>
      <c r="T21" s="597"/>
      <c r="U21" s="597"/>
      <c r="V21" s="597"/>
      <c r="W21" s="597"/>
      <c r="X21" s="597"/>
      <c r="Y21" s="597"/>
      <c r="Z21" s="597"/>
      <c r="AA21" s="597"/>
      <c r="AB21" s="597"/>
      <c r="AC21" s="597"/>
      <c r="AD21" s="597"/>
      <c r="AE21" s="597"/>
      <c r="AF21" s="597"/>
      <c r="AG21" s="597"/>
      <c r="AH21" s="597"/>
      <c r="AI21" s="597"/>
      <c r="AJ21" s="597"/>
      <c r="AK21" s="597"/>
      <c r="AL21" s="597"/>
      <c r="AM21" s="597"/>
      <c r="AN21" s="597"/>
      <c r="AO21" s="597"/>
      <c r="AP21" s="597"/>
      <c r="AQ21" s="597"/>
      <c r="AR21" s="597"/>
      <c r="AS21" s="597"/>
      <c r="AT21" s="597"/>
      <c r="AU21" s="597"/>
      <c r="AV21" s="597"/>
      <c r="AW21" s="597"/>
      <c r="AX21" s="597"/>
      <c r="AY21" s="597"/>
      <c r="AZ21" s="597"/>
      <c r="BA21" s="597"/>
      <c r="BB21" s="597"/>
      <c r="BC21" s="597"/>
      <c r="BD21" s="597"/>
      <c r="BE21" s="597"/>
      <c r="BF21" s="597"/>
      <c r="BG21" s="597"/>
      <c r="BH21" s="597"/>
    </row>
    <row r="22" spans="1:492" ht="18"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492" s="197" customFormat="1" ht="18" customHeight="1" thickBot="1">
      <c r="A23" s="206"/>
      <c r="B23" s="630" t="s">
        <v>185</v>
      </c>
      <c r="C23" s="630"/>
      <c r="D23" s="630"/>
      <c r="E23" s="630"/>
      <c r="F23" s="630"/>
      <c r="G23" s="630"/>
      <c r="H23" s="630"/>
      <c r="I23" s="630"/>
      <c r="J23" s="630"/>
      <c r="K23" s="630"/>
      <c r="L23" s="630"/>
      <c r="M23" s="630"/>
      <c r="N23" s="630"/>
      <c r="O23" s="630"/>
      <c r="P23" s="630"/>
      <c r="Q23" s="630"/>
      <c r="R23" s="630"/>
      <c r="S23" s="630"/>
      <c r="T23" s="206"/>
      <c r="U23" s="206"/>
      <c r="V23" s="206"/>
      <c r="W23" s="206"/>
      <c r="X23" s="206"/>
      <c r="Y23" s="206"/>
      <c r="Z23" s="206"/>
      <c r="AA23" s="206"/>
      <c r="AB23" s="206"/>
      <c r="AC23" s="206"/>
      <c r="AD23" s="206"/>
      <c r="AE23" s="206"/>
      <c r="AF23" s="206"/>
      <c r="AG23" s="206"/>
      <c r="AH23" s="206"/>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c r="BI23" s="196"/>
      <c r="BJ23" s="196"/>
      <c r="BK23" s="196"/>
      <c r="BL23" s="196"/>
      <c r="BM23" s="196"/>
      <c r="BN23" s="196"/>
      <c r="DV23" s="196"/>
      <c r="DW23" s="196"/>
      <c r="DX23" s="196"/>
      <c r="DY23" s="196"/>
      <c r="DZ23" s="196"/>
      <c r="EA23" s="196"/>
      <c r="EB23" s="196"/>
      <c r="EC23" s="196"/>
      <c r="ED23" s="196"/>
      <c r="EE23" s="196"/>
      <c r="EF23" s="196"/>
      <c r="EG23" s="196"/>
      <c r="EH23" s="196"/>
      <c r="EI23" s="196"/>
      <c r="EJ23" s="196"/>
      <c r="EK23" s="196"/>
      <c r="EL23" s="196"/>
      <c r="EM23" s="196"/>
      <c r="EN23" s="196"/>
      <c r="EO23" s="196"/>
      <c r="EP23" s="196"/>
      <c r="EQ23" s="196"/>
      <c r="ER23" s="196"/>
      <c r="ES23" s="196"/>
      <c r="ET23" s="196"/>
      <c r="EU23" s="196"/>
      <c r="EV23" s="196"/>
      <c r="EW23" s="196"/>
      <c r="EX23" s="196"/>
      <c r="EY23" s="196"/>
      <c r="EZ23" s="196"/>
      <c r="FA23" s="196"/>
      <c r="FB23" s="196"/>
      <c r="FC23" s="196"/>
      <c r="FD23" s="196"/>
      <c r="FE23" s="196"/>
      <c r="FF23" s="196"/>
      <c r="FG23" s="196"/>
      <c r="FH23" s="196"/>
      <c r="FI23" s="196"/>
      <c r="FJ23" s="196"/>
      <c r="FK23" s="196"/>
      <c r="FL23" s="196"/>
      <c r="FM23" s="196"/>
      <c r="FN23" s="196"/>
      <c r="FO23" s="196"/>
      <c r="FP23" s="196"/>
      <c r="FQ23" s="196"/>
      <c r="FR23" s="196"/>
      <c r="FS23" s="196"/>
      <c r="FT23" s="196"/>
      <c r="FU23" s="196"/>
      <c r="FV23" s="196"/>
      <c r="FW23" s="196"/>
      <c r="FX23" s="196"/>
      <c r="FY23" s="196"/>
      <c r="FZ23" s="196"/>
      <c r="GA23" s="196"/>
      <c r="GB23" s="196"/>
      <c r="GC23" s="196"/>
      <c r="GD23" s="196"/>
      <c r="GE23" s="196"/>
      <c r="GF23" s="196"/>
      <c r="GG23" s="196"/>
      <c r="GH23" s="196"/>
      <c r="GI23" s="196"/>
      <c r="GJ23" s="196"/>
      <c r="GK23" s="196"/>
      <c r="GL23" s="196"/>
      <c r="GM23" s="196"/>
      <c r="GN23" s="196"/>
      <c r="GO23" s="196"/>
      <c r="GP23" s="196"/>
      <c r="GQ23" s="196"/>
      <c r="GR23" s="196"/>
      <c r="GS23" s="196"/>
      <c r="GT23" s="196"/>
      <c r="GU23" s="196"/>
      <c r="GV23" s="196"/>
      <c r="GW23" s="196"/>
      <c r="GX23" s="196"/>
      <c r="GY23" s="196"/>
      <c r="GZ23" s="196"/>
      <c r="HA23" s="196"/>
      <c r="HB23" s="196"/>
      <c r="HC23" s="196"/>
      <c r="HD23" s="196"/>
      <c r="HE23" s="196"/>
      <c r="HF23" s="196"/>
      <c r="HG23" s="196"/>
      <c r="HH23" s="196"/>
      <c r="HI23" s="196"/>
      <c r="HJ23" s="196"/>
      <c r="HK23" s="196"/>
      <c r="HL23" s="196"/>
      <c r="HM23" s="196"/>
      <c r="HN23" s="196"/>
      <c r="HO23" s="196"/>
      <c r="HP23" s="196"/>
      <c r="HQ23" s="196"/>
      <c r="HR23" s="196"/>
      <c r="HS23" s="196"/>
      <c r="HT23" s="196"/>
      <c r="HU23" s="196"/>
      <c r="HV23" s="196"/>
      <c r="HW23" s="196"/>
      <c r="HX23" s="196"/>
      <c r="HY23" s="196"/>
      <c r="HZ23" s="196"/>
      <c r="IA23" s="196"/>
      <c r="IB23" s="196"/>
      <c r="IC23" s="196"/>
      <c r="ID23" s="196"/>
      <c r="IE23" s="196"/>
      <c r="IF23" s="196"/>
      <c r="IG23" s="196"/>
      <c r="IH23" s="196"/>
      <c r="II23" s="196"/>
      <c r="IJ23" s="196"/>
      <c r="IK23" s="196"/>
      <c r="IL23" s="196"/>
      <c r="IM23" s="196"/>
      <c r="IN23" s="196"/>
      <c r="IO23" s="196"/>
      <c r="IP23" s="196"/>
      <c r="IQ23" s="196"/>
      <c r="IR23" s="196"/>
      <c r="IS23" s="196"/>
      <c r="IT23" s="196"/>
      <c r="IU23" s="196"/>
      <c r="IV23" s="196"/>
      <c r="IW23" s="196"/>
      <c r="IX23" s="196"/>
      <c r="IY23" s="196"/>
      <c r="IZ23" s="196"/>
      <c r="JA23" s="196"/>
      <c r="JB23" s="196"/>
      <c r="JC23" s="196"/>
      <c r="JD23" s="196"/>
      <c r="JE23" s="196"/>
      <c r="JF23" s="196"/>
      <c r="JG23" s="196"/>
      <c r="JH23" s="196"/>
      <c r="JI23" s="196"/>
      <c r="JJ23" s="196"/>
      <c r="JK23" s="196"/>
      <c r="JL23" s="196"/>
      <c r="JM23" s="196"/>
      <c r="JN23" s="196"/>
      <c r="JO23" s="196"/>
      <c r="JP23" s="196"/>
      <c r="JQ23" s="196"/>
      <c r="JR23" s="196"/>
      <c r="JS23" s="196"/>
      <c r="JT23" s="196"/>
      <c r="JU23" s="196"/>
      <c r="JV23" s="196"/>
      <c r="JW23" s="196"/>
      <c r="JX23" s="196"/>
      <c r="JY23" s="196"/>
      <c r="JZ23" s="196"/>
      <c r="KA23" s="196"/>
      <c r="KB23" s="196"/>
      <c r="KC23" s="196"/>
      <c r="KD23" s="196"/>
      <c r="KE23" s="196"/>
      <c r="KF23" s="196"/>
      <c r="KG23" s="196"/>
      <c r="KH23" s="196"/>
      <c r="KI23" s="196"/>
      <c r="KJ23" s="196"/>
      <c r="KK23" s="196"/>
      <c r="KL23" s="196"/>
      <c r="KM23" s="196"/>
      <c r="KN23" s="196"/>
      <c r="KO23" s="196"/>
      <c r="KP23" s="196"/>
      <c r="KQ23" s="196"/>
      <c r="KR23" s="196"/>
      <c r="KS23" s="196"/>
      <c r="KT23" s="196"/>
      <c r="KU23" s="196"/>
      <c r="KV23" s="196"/>
      <c r="KW23" s="196"/>
      <c r="KX23" s="196"/>
      <c r="KY23" s="196"/>
      <c r="KZ23" s="196"/>
      <c r="LA23" s="196"/>
      <c r="LB23" s="196"/>
      <c r="LC23" s="196"/>
      <c r="LD23" s="196"/>
      <c r="LE23" s="196"/>
      <c r="LF23" s="196"/>
      <c r="LG23" s="196"/>
      <c r="LH23" s="196"/>
      <c r="LI23" s="196"/>
      <c r="LJ23" s="196"/>
      <c r="LK23" s="196"/>
      <c r="LL23" s="196"/>
      <c r="LM23" s="196"/>
      <c r="LN23" s="196"/>
      <c r="LO23" s="196"/>
      <c r="LP23" s="196"/>
      <c r="LQ23" s="196"/>
      <c r="LR23" s="196"/>
      <c r="LS23" s="196"/>
      <c r="LT23" s="196"/>
      <c r="LU23" s="196"/>
      <c r="LV23" s="196"/>
      <c r="LW23" s="196"/>
      <c r="LX23" s="196"/>
      <c r="LY23" s="196"/>
      <c r="LZ23" s="196"/>
      <c r="MA23" s="196"/>
      <c r="MB23" s="196"/>
      <c r="MC23" s="196"/>
      <c r="MD23" s="196"/>
      <c r="ME23" s="196"/>
      <c r="MF23" s="196"/>
      <c r="MG23" s="196"/>
      <c r="MH23" s="196"/>
      <c r="MI23" s="196"/>
      <c r="MJ23" s="196"/>
      <c r="MK23" s="196"/>
      <c r="ML23" s="196"/>
      <c r="MM23" s="196"/>
      <c r="MN23" s="196"/>
      <c r="MO23" s="196"/>
      <c r="MP23" s="196"/>
      <c r="MQ23" s="196"/>
      <c r="MR23" s="196"/>
      <c r="MS23" s="196"/>
      <c r="MT23" s="196"/>
      <c r="MU23" s="196"/>
    </row>
    <row r="24" spans="1:492" s="198" customFormat="1" ht="24" customHeight="1">
      <c r="A24" s="206"/>
      <c r="B24" s="206"/>
      <c r="C24" s="206"/>
      <c r="D24" s="631" t="s">
        <v>186</v>
      </c>
      <c r="E24" s="632"/>
      <c r="F24" s="632"/>
      <c r="G24" s="640" t="s">
        <v>113</v>
      </c>
      <c r="H24" s="640"/>
      <c r="I24" s="640"/>
      <c r="J24" s="640"/>
      <c r="K24" s="640"/>
      <c r="L24" s="640"/>
      <c r="M24" s="640"/>
      <c r="N24" s="640"/>
      <c r="O24" s="640"/>
      <c r="P24" s="640"/>
      <c r="Q24" s="640"/>
      <c r="R24" s="640"/>
      <c r="S24" s="454"/>
      <c r="T24" s="627"/>
      <c r="U24" s="627"/>
      <c r="V24" s="627"/>
      <c r="W24" s="627"/>
      <c r="X24" s="627"/>
      <c r="Y24" s="627"/>
      <c r="Z24" s="627"/>
      <c r="AA24" s="627"/>
      <c r="AB24" s="627"/>
      <c r="AC24" s="627"/>
      <c r="AD24" s="627"/>
      <c r="AE24" s="627"/>
      <c r="AF24" s="627"/>
      <c r="AG24" s="627"/>
      <c r="AH24" s="627"/>
      <c r="AI24" s="627"/>
      <c r="AJ24" s="627"/>
      <c r="AK24" s="627"/>
      <c r="AL24" s="627"/>
      <c r="AM24" s="627"/>
      <c r="AN24" s="627"/>
      <c r="AO24" s="627"/>
      <c r="AP24" s="627"/>
      <c r="AQ24" s="627"/>
      <c r="AR24" s="627"/>
      <c r="AS24" s="627"/>
      <c r="AT24" s="627"/>
      <c r="AU24" s="627"/>
      <c r="AV24" s="627"/>
      <c r="AW24" s="627"/>
      <c r="AX24" s="627"/>
      <c r="AY24" s="627"/>
      <c r="AZ24" s="627"/>
      <c r="BA24" s="627"/>
      <c r="BB24" s="627"/>
      <c r="BC24" s="627"/>
      <c r="BD24" s="627"/>
      <c r="BE24" s="627"/>
      <c r="BF24" s="627"/>
      <c r="BG24" s="628"/>
      <c r="BH24" s="206"/>
      <c r="BO24" s="197"/>
      <c r="BP24" s="197"/>
      <c r="BQ24" s="197"/>
      <c r="BR24" s="197"/>
      <c r="BS24" s="197"/>
      <c r="BT24" s="197"/>
      <c r="BU24" s="197"/>
      <c r="BV24" s="197"/>
      <c r="BW24" s="197"/>
      <c r="BX24" s="197"/>
      <c r="BY24" s="197"/>
      <c r="BZ24" s="197"/>
      <c r="CA24" s="197"/>
      <c r="CB24" s="197"/>
      <c r="CC24" s="197"/>
      <c r="CD24" s="197"/>
      <c r="CE24" s="197"/>
      <c r="CF24" s="197"/>
      <c r="CG24" s="197"/>
      <c r="CH24" s="197"/>
      <c r="CI24" s="197"/>
      <c r="CJ24" s="197"/>
      <c r="CK24" s="197"/>
      <c r="CL24" s="197"/>
      <c r="CM24" s="197"/>
      <c r="CN24" s="197"/>
      <c r="CO24" s="197"/>
      <c r="CP24" s="197"/>
    </row>
    <row r="25" spans="1:492" s="197" customFormat="1" ht="24" customHeight="1">
      <c r="A25" s="206"/>
      <c r="B25" s="206"/>
      <c r="C25" s="206"/>
      <c r="D25" s="633"/>
      <c r="E25" s="634"/>
      <c r="F25" s="634"/>
      <c r="G25" s="639" t="s">
        <v>465</v>
      </c>
      <c r="H25" s="639"/>
      <c r="I25" s="639"/>
      <c r="J25" s="639"/>
      <c r="K25" s="639"/>
      <c r="L25" s="639"/>
      <c r="M25" s="639"/>
      <c r="N25" s="639"/>
      <c r="O25" s="639"/>
      <c r="P25" s="639"/>
      <c r="Q25" s="639"/>
      <c r="R25" s="639"/>
      <c r="S25" s="455"/>
      <c r="T25" s="637"/>
      <c r="U25" s="637"/>
      <c r="V25" s="637"/>
      <c r="W25" s="637"/>
      <c r="X25" s="637"/>
      <c r="Y25" s="637"/>
      <c r="Z25" s="637"/>
      <c r="AA25" s="637"/>
      <c r="AB25" s="637"/>
      <c r="AC25" s="637"/>
      <c r="AD25" s="637"/>
      <c r="AE25" s="637"/>
      <c r="AF25" s="637"/>
      <c r="AG25" s="637"/>
      <c r="AH25" s="637"/>
      <c r="AI25" s="637"/>
      <c r="AJ25" s="637"/>
      <c r="AK25" s="637"/>
      <c r="AL25" s="637"/>
      <c r="AM25" s="637"/>
      <c r="AN25" s="637"/>
      <c r="AO25" s="637"/>
      <c r="AP25" s="637"/>
      <c r="AQ25" s="637"/>
      <c r="AR25" s="637"/>
      <c r="AS25" s="637"/>
      <c r="AT25" s="637"/>
      <c r="AU25" s="637"/>
      <c r="AV25" s="637"/>
      <c r="AW25" s="637"/>
      <c r="AX25" s="637"/>
      <c r="AY25" s="637"/>
      <c r="AZ25" s="637"/>
      <c r="BA25" s="637"/>
      <c r="BB25" s="637"/>
      <c r="BC25" s="637"/>
      <c r="BD25" s="637"/>
      <c r="BE25" s="637"/>
      <c r="BF25" s="637"/>
      <c r="BG25" s="638"/>
      <c r="BH25" s="206"/>
      <c r="BI25" s="196"/>
      <c r="BJ25" s="196"/>
      <c r="BK25" s="196"/>
      <c r="BL25" s="196"/>
      <c r="BM25" s="196"/>
      <c r="BN25" s="196"/>
      <c r="DV25" s="196"/>
      <c r="DW25" s="196"/>
      <c r="DX25" s="196"/>
      <c r="DY25" s="196"/>
      <c r="DZ25" s="196"/>
      <c r="EA25" s="196"/>
      <c r="EB25" s="196"/>
      <c r="EC25" s="196"/>
      <c r="ED25" s="196"/>
      <c r="EE25" s="196"/>
      <c r="EF25" s="196"/>
      <c r="EG25" s="196"/>
      <c r="EH25" s="196"/>
      <c r="EI25" s="196"/>
      <c r="EJ25" s="196"/>
      <c r="EK25" s="196"/>
      <c r="EL25" s="196"/>
      <c r="EM25" s="196"/>
      <c r="EN25" s="196"/>
      <c r="EO25" s="196"/>
      <c r="EP25" s="196"/>
      <c r="EQ25" s="196"/>
      <c r="ER25" s="196"/>
      <c r="ES25" s="196"/>
      <c r="ET25" s="196"/>
      <c r="EU25" s="196"/>
      <c r="EV25" s="196"/>
      <c r="EW25" s="196"/>
      <c r="EX25" s="196"/>
      <c r="EY25" s="196"/>
      <c r="EZ25" s="196"/>
      <c r="FA25" s="196"/>
      <c r="FB25" s="196"/>
      <c r="FC25" s="196"/>
      <c r="FD25" s="196"/>
      <c r="FE25" s="196"/>
      <c r="FF25" s="196"/>
      <c r="FG25" s="196"/>
      <c r="FH25" s="196"/>
      <c r="FI25" s="196"/>
      <c r="FJ25" s="196"/>
      <c r="FK25" s="196"/>
      <c r="FL25" s="196"/>
      <c r="FM25" s="196"/>
      <c r="FN25" s="196"/>
      <c r="FO25" s="196"/>
      <c r="FP25" s="196"/>
      <c r="FQ25" s="196"/>
      <c r="FR25" s="196"/>
      <c r="FS25" s="196"/>
      <c r="FT25" s="196"/>
      <c r="FU25" s="196"/>
      <c r="FV25" s="196"/>
      <c r="FW25" s="196"/>
      <c r="FX25" s="196"/>
      <c r="FY25" s="196"/>
      <c r="FZ25" s="196"/>
      <c r="GA25" s="196"/>
      <c r="GB25" s="196"/>
      <c r="GC25" s="196"/>
      <c r="GD25" s="196"/>
      <c r="GE25" s="196"/>
      <c r="GF25" s="196"/>
      <c r="GG25" s="196"/>
      <c r="GH25" s="196"/>
      <c r="GI25" s="196"/>
      <c r="GJ25" s="196"/>
      <c r="GK25" s="196"/>
      <c r="GL25" s="196"/>
      <c r="GM25" s="196"/>
      <c r="GN25" s="196"/>
      <c r="GO25" s="196"/>
      <c r="GP25" s="196"/>
      <c r="GQ25" s="196"/>
      <c r="GR25" s="196"/>
      <c r="GS25" s="196"/>
      <c r="GT25" s="196"/>
      <c r="GU25" s="196"/>
      <c r="GV25" s="196"/>
      <c r="GW25" s="196"/>
      <c r="GX25" s="196"/>
      <c r="GY25" s="196"/>
      <c r="GZ25" s="196"/>
      <c r="HA25" s="196"/>
      <c r="HB25" s="196"/>
      <c r="HC25" s="196"/>
      <c r="HD25" s="196"/>
      <c r="HE25" s="196"/>
      <c r="HF25" s="196"/>
      <c r="HG25" s="196"/>
      <c r="HH25" s="196"/>
      <c r="HI25" s="196"/>
      <c r="HJ25" s="196"/>
      <c r="HK25" s="196"/>
      <c r="HL25" s="196"/>
      <c r="HM25" s="196"/>
      <c r="HN25" s="196"/>
      <c r="HO25" s="196"/>
      <c r="HP25" s="196"/>
      <c r="HQ25" s="196"/>
      <c r="HR25" s="196"/>
      <c r="HS25" s="196"/>
      <c r="HT25" s="196"/>
      <c r="HU25" s="196"/>
      <c r="HV25" s="196"/>
      <c r="HW25" s="196"/>
      <c r="HX25" s="196"/>
      <c r="HY25" s="196"/>
      <c r="HZ25" s="196"/>
      <c r="IA25" s="196"/>
      <c r="IB25" s="196"/>
      <c r="IC25" s="196"/>
      <c r="ID25" s="196"/>
      <c r="IE25" s="196"/>
      <c r="IF25" s="196"/>
      <c r="IG25" s="196"/>
      <c r="IH25" s="196"/>
      <c r="II25" s="196"/>
      <c r="IJ25" s="196"/>
      <c r="IK25" s="196"/>
      <c r="IL25" s="196"/>
      <c r="IM25" s="196"/>
      <c r="IN25" s="196"/>
      <c r="IO25" s="196"/>
      <c r="IP25" s="196"/>
      <c r="IQ25" s="196"/>
      <c r="IR25" s="196"/>
      <c r="IS25" s="196"/>
      <c r="IT25" s="196"/>
      <c r="IU25" s="196"/>
      <c r="IV25" s="196"/>
      <c r="IW25" s="196"/>
      <c r="IX25" s="196"/>
      <c r="IY25" s="196"/>
      <c r="IZ25" s="196"/>
      <c r="JA25" s="196"/>
      <c r="JB25" s="196"/>
      <c r="JC25" s="196"/>
      <c r="JD25" s="196"/>
      <c r="JE25" s="196"/>
      <c r="JF25" s="196"/>
      <c r="JG25" s="196"/>
      <c r="JH25" s="196"/>
      <c r="JI25" s="196"/>
      <c r="JJ25" s="196"/>
      <c r="JK25" s="196"/>
      <c r="JL25" s="196"/>
      <c r="JM25" s="196"/>
      <c r="JN25" s="196"/>
      <c r="JO25" s="196"/>
      <c r="JP25" s="196"/>
      <c r="JQ25" s="196"/>
      <c r="JR25" s="196"/>
      <c r="JS25" s="196"/>
      <c r="JT25" s="196"/>
      <c r="JU25" s="196"/>
      <c r="JV25" s="196"/>
      <c r="JW25" s="196"/>
      <c r="JX25" s="196"/>
      <c r="JY25" s="196"/>
      <c r="JZ25" s="196"/>
      <c r="KA25" s="196"/>
      <c r="KB25" s="196"/>
      <c r="KC25" s="196"/>
      <c r="KD25" s="196"/>
      <c r="KE25" s="196"/>
      <c r="KF25" s="196"/>
      <c r="KG25" s="196"/>
      <c r="KH25" s="196"/>
      <c r="KI25" s="196"/>
      <c r="KJ25" s="196"/>
      <c r="KK25" s="196"/>
      <c r="KL25" s="196"/>
      <c r="KM25" s="196"/>
      <c r="KN25" s="196"/>
      <c r="KO25" s="196"/>
      <c r="KP25" s="196"/>
      <c r="KQ25" s="196"/>
      <c r="KR25" s="196"/>
      <c r="KS25" s="196"/>
      <c r="KT25" s="196"/>
      <c r="KU25" s="196"/>
      <c r="KV25" s="196"/>
      <c r="KW25" s="196"/>
      <c r="KX25" s="196"/>
      <c r="KY25" s="196"/>
      <c r="KZ25" s="196"/>
      <c r="LA25" s="196"/>
      <c r="LB25" s="196"/>
      <c r="LC25" s="196"/>
      <c r="LD25" s="196"/>
      <c r="LE25" s="196"/>
      <c r="LF25" s="196"/>
      <c r="LG25" s="196"/>
      <c r="LH25" s="196"/>
      <c r="LI25" s="196"/>
      <c r="LJ25" s="196"/>
      <c r="LK25" s="196"/>
      <c r="LL25" s="196"/>
      <c r="LM25" s="196"/>
      <c r="LN25" s="196"/>
      <c r="LO25" s="196"/>
      <c r="LP25" s="196"/>
      <c r="LQ25" s="196"/>
      <c r="LR25" s="196"/>
      <c r="LS25" s="196"/>
      <c r="LT25" s="196"/>
      <c r="LU25" s="196"/>
      <c r="LV25" s="196"/>
      <c r="LW25" s="196"/>
      <c r="LX25" s="196"/>
      <c r="LY25" s="196"/>
      <c r="LZ25" s="196"/>
      <c r="MA25" s="196"/>
      <c r="MB25" s="196"/>
      <c r="MC25" s="196"/>
      <c r="MD25" s="196"/>
      <c r="ME25" s="196"/>
      <c r="MF25" s="196"/>
      <c r="MG25" s="196"/>
      <c r="MH25" s="196"/>
      <c r="MI25" s="196"/>
      <c r="MJ25" s="196"/>
      <c r="MK25" s="196"/>
      <c r="ML25" s="196"/>
      <c r="MM25" s="196"/>
      <c r="MN25" s="196"/>
      <c r="MO25" s="196"/>
      <c r="MP25" s="196"/>
      <c r="MQ25" s="196"/>
      <c r="MR25" s="196"/>
      <c r="MS25" s="196"/>
      <c r="MT25" s="196"/>
      <c r="MU25" s="196"/>
      <c r="MV25" s="196"/>
      <c r="MW25" s="196"/>
      <c r="MX25" s="196"/>
      <c r="MY25" s="196"/>
      <c r="MZ25" s="196"/>
      <c r="NA25" s="196"/>
      <c r="NB25" s="196"/>
      <c r="NC25" s="196"/>
      <c r="ND25" s="196"/>
      <c r="NE25" s="196"/>
      <c r="NF25" s="196"/>
      <c r="NG25" s="196"/>
      <c r="NH25" s="196"/>
      <c r="NI25" s="196"/>
      <c r="NJ25" s="196"/>
      <c r="NK25" s="196"/>
      <c r="NL25" s="196"/>
      <c r="NM25" s="196"/>
      <c r="NN25" s="196"/>
      <c r="NO25" s="196"/>
      <c r="NP25" s="196"/>
      <c r="NQ25" s="196"/>
      <c r="NR25" s="196"/>
      <c r="NS25" s="196"/>
      <c r="NT25" s="196"/>
      <c r="NU25" s="196"/>
      <c r="NV25" s="196"/>
      <c r="NW25" s="196"/>
      <c r="NX25" s="196"/>
      <c r="NY25" s="196"/>
      <c r="NZ25" s="196"/>
      <c r="OA25" s="196"/>
      <c r="OB25" s="196"/>
      <c r="OC25" s="196"/>
      <c r="OD25" s="196"/>
      <c r="OE25" s="196"/>
      <c r="OF25" s="196"/>
      <c r="OG25" s="196"/>
      <c r="OH25" s="196"/>
      <c r="OI25" s="196"/>
      <c r="OJ25" s="196"/>
      <c r="OK25" s="196"/>
      <c r="OL25" s="196"/>
      <c r="OM25" s="196"/>
      <c r="ON25" s="196"/>
      <c r="OO25" s="196"/>
      <c r="OP25" s="196"/>
      <c r="OQ25" s="196"/>
      <c r="OR25" s="196"/>
      <c r="OS25" s="196"/>
      <c r="OT25" s="196"/>
      <c r="OU25" s="196"/>
      <c r="OV25" s="196"/>
      <c r="OW25" s="196"/>
      <c r="OX25" s="196"/>
      <c r="OY25" s="196"/>
      <c r="OZ25" s="196"/>
      <c r="PA25" s="196"/>
      <c r="PB25" s="196"/>
      <c r="PC25" s="196"/>
      <c r="PD25" s="196"/>
      <c r="PE25" s="196"/>
      <c r="PF25" s="196"/>
      <c r="PG25" s="196"/>
      <c r="PH25" s="196"/>
      <c r="PI25" s="196"/>
      <c r="PJ25" s="196"/>
      <c r="PK25" s="196"/>
      <c r="PL25" s="196"/>
      <c r="PM25" s="196"/>
      <c r="PN25" s="196"/>
      <c r="PO25" s="196"/>
      <c r="PP25" s="196"/>
      <c r="PQ25" s="196"/>
      <c r="PR25" s="196"/>
      <c r="PS25" s="196"/>
      <c r="PT25" s="196"/>
      <c r="PU25" s="196"/>
      <c r="PV25" s="196"/>
      <c r="PW25" s="196"/>
      <c r="PX25" s="196"/>
      <c r="PY25" s="196"/>
      <c r="PZ25" s="196"/>
      <c r="QA25" s="196"/>
      <c r="QB25" s="196"/>
      <c r="QC25" s="196"/>
      <c r="QD25" s="196"/>
      <c r="QE25" s="196"/>
      <c r="QF25" s="196"/>
      <c r="QG25" s="196"/>
      <c r="QH25" s="196"/>
      <c r="QI25" s="196"/>
      <c r="QJ25" s="196"/>
      <c r="QK25" s="196"/>
      <c r="QL25" s="196"/>
      <c r="QM25" s="196"/>
      <c r="QN25" s="196"/>
      <c r="QO25" s="196"/>
      <c r="QP25" s="196"/>
      <c r="QQ25" s="196"/>
      <c r="QR25" s="196"/>
      <c r="QS25" s="196"/>
      <c r="QT25" s="196"/>
      <c r="QU25" s="196"/>
      <c r="QV25" s="196"/>
      <c r="QW25" s="196"/>
      <c r="QX25" s="196"/>
      <c r="QY25" s="196"/>
      <c r="QZ25" s="196"/>
      <c r="RA25" s="196"/>
      <c r="RB25" s="196"/>
      <c r="RC25" s="196"/>
      <c r="RD25" s="196"/>
      <c r="RE25" s="196"/>
      <c r="RF25" s="196"/>
      <c r="RG25" s="196"/>
      <c r="RH25" s="196"/>
      <c r="RI25" s="196"/>
      <c r="RJ25" s="196"/>
      <c r="RK25" s="196"/>
      <c r="RL25" s="196"/>
      <c r="RM25" s="196"/>
      <c r="RN25" s="196"/>
      <c r="RO25" s="196"/>
      <c r="RP25" s="196"/>
      <c r="RQ25" s="196"/>
      <c r="RR25" s="196"/>
      <c r="RS25" s="196"/>
      <c r="RT25" s="196"/>
      <c r="RU25" s="196"/>
      <c r="RV25" s="196"/>
      <c r="RW25" s="196"/>
      <c r="RX25" s="196"/>
    </row>
    <row r="26" spans="1:492" s="197" customFormat="1" ht="24" customHeight="1">
      <c r="A26" s="206"/>
      <c r="B26" s="206"/>
      <c r="C26" s="206"/>
      <c r="D26" s="633"/>
      <c r="E26" s="634"/>
      <c r="F26" s="634"/>
      <c r="G26" s="639" t="s">
        <v>461</v>
      </c>
      <c r="H26" s="639"/>
      <c r="I26" s="639"/>
      <c r="J26" s="639"/>
      <c r="K26" s="639"/>
      <c r="L26" s="639"/>
      <c r="M26" s="639"/>
      <c r="N26" s="639"/>
      <c r="O26" s="639"/>
      <c r="P26" s="639"/>
      <c r="Q26" s="639"/>
      <c r="R26" s="639"/>
      <c r="S26" s="455"/>
      <c r="T26" s="637"/>
      <c r="U26" s="637"/>
      <c r="V26" s="637"/>
      <c r="W26" s="637"/>
      <c r="X26" s="637"/>
      <c r="Y26" s="637"/>
      <c r="Z26" s="637"/>
      <c r="AA26" s="637"/>
      <c r="AB26" s="637"/>
      <c r="AC26" s="637"/>
      <c r="AD26" s="637"/>
      <c r="AE26" s="637"/>
      <c r="AF26" s="637"/>
      <c r="AG26" s="637"/>
      <c r="AH26" s="637"/>
      <c r="AI26" s="637"/>
      <c r="AJ26" s="637"/>
      <c r="AK26" s="637"/>
      <c r="AL26" s="637"/>
      <c r="AM26" s="637"/>
      <c r="AN26" s="637"/>
      <c r="AO26" s="637"/>
      <c r="AP26" s="637"/>
      <c r="AQ26" s="637"/>
      <c r="AR26" s="637"/>
      <c r="AS26" s="637"/>
      <c r="AT26" s="637"/>
      <c r="AU26" s="637"/>
      <c r="AV26" s="637"/>
      <c r="AW26" s="637"/>
      <c r="AX26" s="637"/>
      <c r="AY26" s="637"/>
      <c r="AZ26" s="637"/>
      <c r="BA26" s="637"/>
      <c r="BB26" s="637"/>
      <c r="BC26" s="637"/>
      <c r="BD26" s="637"/>
      <c r="BE26" s="637"/>
      <c r="BF26" s="637"/>
      <c r="BG26" s="638"/>
      <c r="BH26" s="206"/>
      <c r="BI26" s="196"/>
      <c r="BJ26" s="196"/>
      <c r="BK26" s="196"/>
      <c r="BL26" s="196"/>
      <c r="BM26" s="196"/>
      <c r="BN26" s="196"/>
      <c r="DV26" s="196"/>
      <c r="DW26" s="196"/>
      <c r="DX26" s="196"/>
      <c r="DY26" s="196"/>
      <c r="DZ26" s="196"/>
      <c r="EA26" s="196"/>
      <c r="EB26" s="196"/>
      <c r="EC26" s="196"/>
      <c r="ED26" s="196"/>
      <c r="EE26" s="196"/>
      <c r="EF26" s="196"/>
      <c r="EG26" s="196"/>
      <c r="EH26" s="196"/>
      <c r="EI26" s="196"/>
      <c r="EJ26" s="196"/>
      <c r="EK26" s="196"/>
      <c r="EL26" s="196"/>
      <c r="EM26" s="196"/>
      <c r="EN26" s="196"/>
      <c r="EO26" s="196"/>
      <c r="EP26" s="196"/>
      <c r="EQ26" s="196"/>
      <c r="ER26" s="196"/>
      <c r="ES26" s="196"/>
      <c r="ET26" s="196"/>
      <c r="EU26" s="196"/>
      <c r="EV26" s="196"/>
      <c r="EW26" s="196"/>
      <c r="EX26" s="196"/>
      <c r="EY26" s="196"/>
      <c r="EZ26" s="196"/>
      <c r="FA26" s="196"/>
      <c r="FB26" s="196"/>
      <c r="FC26" s="196"/>
      <c r="FD26" s="196"/>
      <c r="FE26" s="196"/>
      <c r="FF26" s="196"/>
      <c r="FG26" s="196"/>
      <c r="FH26" s="196"/>
      <c r="FI26" s="196"/>
      <c r="FJ26" s="196"/>
      <c r="FK26" s="196"/>
      <c r="FL26" s="196"/>
      <c r="FM26" s="196"/>
      <c r="FN26" s="196"/>
      <c r="FO26" s="196"/>
      <c r="FP26" s="196"/>
      <c r="FQ26" s="196"/>
      <c r="FR26" s="196"/>
      <c r="FS26" s="196"/>
      <c r="FT26" s="196"/>
      <c r="FU26" s="196"/>
      <c r="FV26" s="196"/>
      <c r="FW26" s="196"/>
      <c r="FX26" s="196"/>
      <c r="FY26" s="196"/>
      <c r="FZ26" s="196"/>
      <c r="GA26" s="196"/>
      <c r="GB26" s="196"/>
      <c r="GC26" s="196"/>
      <c r="GD26" s="196"/>
      <c r="GE26" s="196"/>
      <c r="GF26" s="196"/>
      <c r="GG26" s="196"/>
      <c r="GH26" s="196"/>
      <c r="GI26" s="196"/>
      <c r="GJ26" s="196"/>
      <c r="GK26" s="196"/>
      <c r="GL26" s="196"/>
      <c r="GM26" s="196"/>
      <c r="GN26" s="196"/>
      <c r="GO26" s="196"/>
      <c r="GP26" s="196"/>
      <c r="GQ26" s="196"/>
      <c r="GR26" s="196"/>
      <c r="GS26" s="196"/>
      <c r="GT26" s="196"/>
      <c r="GU26" s="196"/>
      <c r="GV26" s="196"/>
      <c r="GW26" s="196"/>
      <c r="GX26" s="196"/>
      <c r="GY26" s="196"/>
      <c r="GZ26" s="196"/>
      <c r="HA26" s="196"/>
      <c r="HB26" s="196"/>
      <c r="HC26" s="196"/>
      <c r="HD26" s="196"/>
      <c r="HE26" s="196"/>
      <c r="HF26" s="196"/>
      <c r="HG26" s="196"/>
      <c r="HH26" s="196"/>
      <c r="HI26" s="196"/>
      <c r="HJ26" s="196"/>
      <c r="HK26" s="196"/>
      <c r="HL26" s="196"/>
      <c r="HM26" s="196"/>
      <c r="HN26" s="196"/>
      <c r="HO26" s="196"/>
      <c r="HP26" s="196"/>
      <c r="HQ26" s="196"/>
      <c r="HR26" s="196"/>
      <c r="HS26" s="196"/>
      <c r="HT26" s="196"/>
      <c r="HU26" s="196"/>
      <c r="HV26" s="196"/>
      <c r="HW26" s="196"/>
      <c r="HX26" s="196"/>
      <c r="HY26" s="196"/>
      <c r="HZ26" s="196"/>
      <c r="IA26" s="196"/>
      <c r="IB26" s="196"/>
      <c r="IC26" s="196"/>
      <c r="ID26" s="196"/>
      <c r="IE26" s="196"/>
      <c r="IF26" s="196"/>
      <c r="IG26" s="196"/>
      <c r="IH26" s="196"/>
      <c r="II26" s="196"/>
      <c r="IJ26" s="196"/>
      <c r="IK26" s="196"/>
      <c r="IL26" s="196"/>
      <c r="IM26" s="196"/>
      <c r="IN26" s="196"/>
      <c r="IO26" s="196"/>
      <c r="IP26" s="196"/>
      <c r="IQ26" s="196"/>
      <c r="IR26" s="196"/>
      <c r="IS26" s="196"/>
      <c r="IT26" s="196"/>
      <c r="IU26" s="196"/>
      <c r="IV26" s="196"/>
      <c r="IW26" s="196"/>
      <c r="IX26" s="196"/>
      <c r="IY26" s="196"/>
      <c r="IZ26" s="196"/>
      <c r="JA26" s="196"/>
      <c r="JB26" s="196"/>
      <c r="JC26" s="196"/>
      <c r="JD26" s="196"/>
      <c r="JE26" s="196"/>
      <c r="JF26" s="196"/>
      <c r="JG26" s="196"/>
      <c r="JH26" s="196"/>
      <c r="JI26" s="196"/>
      <c r="JJ26" s="196"/>
      <c r="JK26" s="196"/>
      <c r="JL26" s="196"/>
      <c r="JM26" s="196"/>
      <c r="JN26" s="196"/>
      <c r="JO26" s="196"/>
      <c r="JP26" s="196"/>
      <c r="JQ26" s="196"/>
      <c r="JR26" s="196"/>
      <c r="JS26" s="196"/>
      <c r="JT26" s="196"/>
      <c r="JU26" s="196"/>
      <c r="JV26" s="196"/>
      <c r="JW26" s="196"/>
      <c r="JX26" s="196"/>
      <c r="JY26" s="196"/>
      <c r="JZ26" s="196"/>
      <c r="KA26" s="196"/>
      <c r="KB26" s="196"/>
      <c r="KC26" s="196"/>
      <c r="KD26" s="196"/>
      <c r="KE26" s="196"/>
      <c r="KF26" s="196"/>
      <c r="KG26" s="196"/>
      <c r="KH26" s="196"/>
      <c r="KI26" s="196"/>
      <c r="KJ26" s="196"/>
      <c r="KK26" s="196"/>
      <c r="KL26" s="196"/>
      <c r="KM26" s="196"/>
      <c r="KN26" s="196"/>
      <c r="KO26" s="196"/>
      <c r="KP26" s="196"/>
      <c r="KQ26" s="196"/>
      <c r="KR26" s="196"/>
      <c r="KS26" s="196"/>
      <c r="KT26" s="196"/>
      <c r="KU26" s="196"/>
      <c r="KV26" s="196"/>
      <c r="KW26" s="196"/>
      <c r="KX26" s="196"/>
      <c r="KY26" s="196"/>
      <c r="KZ26" s="196"/>
      <c r="LA26" s="196"/>
      <c r="LB26" s="196"/>
      <c r="LC26" s="196"/>
      <c r="LD26" s="196"/>
      <c r="LE26" s="196"/>
      <c r="LF26" s="196"/>
      <c r="LG26" s="196"/>
      <c r="LH26" s="196"/>
      <c r="LI26" s="196"/>
      <c r="LJ26" s="196"/>
      <c r="LK26" s="196"/>
      <c r="LL26" s="196"/>
      <c r="LM26" s="196"/>
      <c r="LN26" s="196"/>
      <c r="LO26" s="196"/>
      <c r="LP26" s="196"/>
      <c r="LQ26" s="196"/>
      <c r="LR26" s="196"/>
      <c r="LS26" s="196"/>
      <c r="LT26" s="196"/>
      <c r="LU26" s="196"/>
      <c r="LV26" s="196"/>
      <c r="LW26" s="196"/>
      <c r="LX26" s="196"/>
      <c r="LY26" s="196"/>
      <c r="LZ26" s="196"/>
      <c r="MA26" s="196"/>
      <c r="MB26" s="196"/>
      <c r="MC26" s="196"/>
      <c r="MD26" s="196"/>
      <c r="ME26" s="196"/>
      <c r="MF26" s="196"/>
      <c r="MG26" s="196"/>
      <c r="MH26" s="196"/>
      <c r="MI26" s="196"/>
      <c r="MJ26" s="196"/>
      <c r="MK26" s="196"/>
      <c r="ML26" s="196"/>
      <c r="MM26" s="196"/>
      <c r="MN26" s="196"/>
      <c r="MO26" s="196"/>
      <c r="MP26" s="196"/>
      <c r="MQ26" s="196"/>
      <c r="MR26" s="196"/>
      <c r="MS26" s="196"/>
      <c r="MT26" s="196"/>
      <c r="MU26" s="196"/>
      <c r="MV26" s="196"/>
      <c r="MW26" s="196"/>
      <c r="MX26" s="196"/>
      <c r="MY26" s="196"/>
      <c r="MZ26" s="196"/>
      <c r="NA26" s="196"/>
      <c r="NB26" s="196"/>
      <c r="NC26" s="196"/>
      <c r="ND26" s="196"/>
      <c r="NE26" s="196"/>
      <c r="NF26" s="196"/>
      <c r="NG26" s="196"/>
      <c r="NH26" s="196"/>
      <c r="NI26" s="196"/>
      <c r="NJ26" s="196"/>
      <c r="NK26" s="196"/>
      <c r="NL26" s="196"/>
      <c r="NM26" s="196"/>
      <c r="NN26" s="196"/>
      <c r="NO26" s="196"/>
      <c r="NP26" s="196"/>
      <c r="NQ26" s="196"/>
      <c r="NR26" s="196"/>
      <c r="NS26" s="196"/>
      <c r="NT26" s="196"/>
      <c r="NU26" s="196"/>
      <c r="NV26" s="196"/>
      <c r="NW26" s="196"/>
      <c r="NX26" s="196"/>
      <c r="NY26" s="196"/>
      <c r="NZ26" s="196"/>
      <c r="OA26" s="196"/>
      <c r="OB26" s="196"/>
      <c r="OC26" s="196"/>
      <c r="OD26" s="196"/>
      <c r="OE26" s="196"/>
      <c r="OF26" s="196"/>
      <c r="OG26" s="196"/>
      <c r="OH26" s="196"/>
      <c r="OI26" s="196"/>
      <c r="OJ26" s="196"/>
      <c r="OK26" s="196"/>
      <c r="OL26" s="196"/>
      <c r="OM26" s="196"/>
      <c r="ON26" s="196"/>
      <c r="OO26" s="196"/>
      <c r="OP26" s="196"/>
      <c r="OQ26" s="196"/>
      <c r="OR26" s="196"/>
      <c r="OS26" s="196"/>
      <c r="OT26" s="196"/>
      <c r="OU26" s="196"/>
      <c r="OV26" s="196"/>
      <c r="OW26" s="196"/>
      <c r="OX26" s="196"/>
      <c r="OY26" s="196"/>
      <c r="OZ26" s="196"/>
      <c r="PA26" s="196"/>
      <c r="PB26" s="196"/>
      <c r="PC26" s="196"/>
      <c r="PD26" s="196"/>
      <c r="PE26" s="196"/>
      <c r="PF26" s="196"/>
      <c r="PG26" s="196"/>
      <c r="PH26" s="196"/>
      <c r="PI26" s="196"/>
      <c r="PJ26" s="196"/>
      <c r="PK26" s="196"/>
      <c r="PL26" s="196"/>
      <c r="PM26" s="196"/>
      <c r="PN26" s="196"/>
      <c r="PO26" s="196"/>
      <c r="PP26" s="196"/>
      <c r="PQ26" s="196"/>
      <c r="PR26" s="196"/>
      <c r="PS26" s="196"/>
      <c r="PT26" s="196"/>
      <c r="PU26" s="196"/>
      <c r="PV26" s="196"/>
      <c r="PW26" s="196"/>
      <c r="PX26" s="196"/>
      <c r="PY26" s="196"/>
      <c r="PZ26" s="196"/>
      <c r="QA26" s="196"/>
      <c r="QB26" s="196"/>
      <c r="QC26" s="196"/>
      <c r="QD26" s="196"/>
      <c r="QE26" s="196"/>
      <c r="QF26" s="196"/>
      <c r="QG26" s="196"/>
      <c r="QH26" s="196"/>
      <c r="QI26" s="196"/>
      <c r="QJ26" s="196"/>
      <c r="QK26" s="196"/>
      <c r="QL26" s="196"/>
      <c r="QM26" s="196"/>
      <c r="QN26" s="196"/>
      <c r="QO26" s="196"/>
      <c r="QP26" s="196"/>
      <c r="QQ26" s="196"/>
      <c r="QR26" s="196"/>
      <c r="QS26" s="196"/>
      <c r="QT26" s="196"/>
      <c r="QU26" s="196"/>
      <c r="QV26" s="196"/>
      <c r="QW26" s="196"/>
      <c r="QX26" s="196"/>
      <c r="QY26" s="196"/>
      <c r="QZ26" s="196"/>
      <c r="RA26" s="196"/>
      <c r="RB26" s="196"/>
      <c r="RC26" s="196"/>
      <c r="RD26" s="196"/>
      <c r="RE26" s="196"/>
      <c r="RF26" s="196"/>
      <c r="RG26" s="196"/>
      <c r="RH26" s="196"/>
      <c r="RI26" s="196"/>
      <c r="RJ26" s="196"/>
      <c r="RK26" s="196"/>
      <c r="RL26" s="196"/>
      <c r="RM26" s="196"/>
      <c r="RN26" s="196"/>
      <c r="RO26" s="196"/>
      <c r="RP26" s="196"/>
      <c r="RQ26" s="196"/>
      <c r="RR26" s="196"/>
      <c r="RS26" s="196"/>
      <c r="RT26" s="196"/>
      <c r="RU26" s="196"/>
      <c r="RV26" s="196"/>
      <c r="RW26" s="196"/>
      <c r="RX26" s="196"/>
    </row>
    <row r="27" spans="1:492" s="198" customFormat="1" ht="24" customHeight="1" thickBot="1">
      <c r="A27" s="206"/>
      <c r="B27" s="206"/>
      <c r="C27" s="206"/>
      <c r="D27" s="635"/>
      <c r="E27" s="636"/>
      <c r="F27" s="636"/>
      <c r="G27" s="643" t="s">
        <v>187</v>
      </c>
      <c r="H27" s="643"/>
      <c r="I27" s="643"/>
      <c r="J27" s="643"/>
      <c r="K27" s="643"/>
      <c r="L27" s="643"/>
      <c r="M27" s="643"/>
      <c r="N27" s="643"/>
      <c r="O27" s="643"/>
      <c r="P27" s="643"/>
      <c r="Q27" s="643"/>
      <c r="R27" s="643"/>
      <c r="S27" s="456"/>
      <c r="T27" s="641"/>
      <c r="U27" s="641"/>
      <c r="V27" s="641"/>
      <c r="W27" s="641"/>
      <c r="X27" s="641"/>
      <c r="Y27" s="641"/>
      <c r="Z27" s="641"/>
      <c r="AA27" s="641"/>
      <c r="AB27" s="641"/>
      <c r="AC27" s="641"/>
      <c r="AD27" s="641"/>
      <c r="AE27" s="641"/>
      <c r="AF27" s="641"/>
      <c r="AG27" s="641"/>
      <c r="AH27" s="641"/>
      <c r="AI27" s="641"/>
      <c r="AJ27" s="641"/>
      <c r="AK27" s="641"/>
      <c r="AL27" s="641"/>
      <c r="AM27" s="641"/>
      <c r="AN27" s="641"/>
      <c r="AO27" s="641"/>
      <c r="AP27" s="641"/>
      <c r="AQ27" s="641"/>
      <c r="AR27" s="641"/>
      <c r="AS27" s="641"/>
      <c r="AT27" s="641"/>
      <c r="AU27" s="641"/>
      <c r="AV27" s="641"/>
      <c r="AW27" s="641"/>
      <c r="AX27" s="641"/>
      <c r="AY27" s="641"/>
      <c r="AZ27" s="641"/>
      <c r="BA27" s="641"/>
      <c r="BB27" s="641"/>
      <c r="BC27" s="641"/>
      <c r="BD27" s="641"/>
      <c r="BE27" s="641"/>
      <c r="BF27" s="641"/>
      <c r="BG27" s="642"/>
      <c r="BH27" s="206"/>
      <c r="BO27" s="197"/>
      <c r="BP27" s="197"/>
      <c r="BQ27" s="197"/>
      <c r="BR27" s="197"/>
      <c r="BS27" s="197"/>
      <c r="BT27" s="197"/>
      <c r="BU27" s="197"/>
      <c r="BV27" s="197"/>
      <c r="BW27" s="197"/>
      <c r="BX27" s="197"/>
      <c r="BY27" s="197"/>
      <c r="BZ27" s="197"/>
      <c r="CA27" s="197"/>
      <c r="CB27" s="197"/>
      <c r="CC27" s="197"/>
      <c r="CD27" s="197"/>
      <c r="CE27" s="197"/>
      <c r="CF27" s="197"/>
      <c r="CG27" s="197"/>
      <c r="CH27" s="197"/>
      <c r="CI27" s="197"/>
      <c r="CJ27" s="197"/>
      <c r="CK27" s="197"/>
      <c r="CL27" s="197"/>
      <c r="CM27" s="197"/>
      <c r="CN27" s="197"/>
      <c r="CO27" s="197"/>
      <c r="CP27" s="197"/>
    </row>
    <row r="28" spans="1:492" s="198" customFormat="1" ht="24" customHeight="1">
      <c r="A28" s="206"/>
      <c r="B28" s="206"/>
      <c r="C28" s="206"/>
      <c r="D28" s="648" t="s">
        <v>188</v>
      </c>
      <c r="E28" s="649"/>
      <c r="F28" s="649"/>
      <c r="G28" s="640" t="s">
        <v>113</v>
      </c>
      <c r="H28" s="640"/>
      <c r="I28" s="640"/>
      <c r="J28" s="640"/>
      <c r="K28" s="640"/>
      <c r="L28" s="640"/>
      <c r="M28" s="640"/>
      <c r="N28" s="640"/>
      <c r="O28" s="640"/>
      <c r="P28" s="640"/>
      <c r="Q28" s="640"/>
      <c r="R28" s="640"/>
      <c r="S28" s="454"/>
      <c r="T28" s="627"/>
      <c r="U28" s="627"/>
      <c r="V28" s="627"/>
      <c r="W28" s="627"/>
      <c r="X28" s="627"/>
      <c r="Y28" s="627"/>
      <c r="Z28" s="627"/>
      <c r="AA28" s="627"/>
      <c r="AB28" s="627"/>
      <c r="AC28" s="627"/>
      <c r="AD28" s="627"/>
      <c r="AE28" s="627"/>
      <c r="AF28" s="627"/>
      <c r="AG28" s="627"/>
      <c r="AH28" s="627"/>
      <c r="AI28" s="627"/>
      <c r="AJ28" s="627"/>
      <c r="AK28" s="627"/>
      <c r="AL28" s="627"/>
      <c r="AM28" s="627"/>
      <c r="AN28" s="627"/>
      <c r="AO28" s="627"/>
      <c r="AP28" s="627"/>
      <c r="AQ28" s="627"/>
      <c r="AR28" s="627"/>
      <c r="AS28" s="627"/>
      <c r="AT28" s="627"/>
      <c r="AU28" s="627"/>
      <c r="AV28" s="627"/>
      <c r="AW28" s="627"/>
      <c r="AX28" s="627"/>
      <c r="AY28" s="627"/>
      <c r="AZ28" s="627"/>
      <c r="BA28" s="627"/>
      <c r="BB28" s="627"/>
      <c r="BC28" s="627"/>
      <c r="BD28" s="627"/>
      <c r="BE28" s="627"/>
      <c r="BF28" s="627"/>
      <c r="BG28" s="628"/>
      <c r="BH28" s="206"/>
      <c r="BO28" s="197"/>
      <c r="BP28" s="197"/>
      <c r="BQ28" s="197"/>
      <c r="BR28" s="197"/>
      <c r="BS28" s="197"/>
      <c r="BT28" s="197"/>
      <c r="BU28" s="197"/>
      <c r="BV28" s="197"/>
      <c r="BW28" s="197"/>
      <c r="BX28" s="197"/>
      <c r="BY28" s="197"/>
      <c r="BZ28" s="197"/>
      <c r="CA28" s="197"/>
      <c r="CB28" s="197"/>
      <c r="CC28" s="197"/>
      <c r="CD28" s="197"/>
      <c r="CE28" s="197"/>
      <c r="CF28" s="197"/>
      <c r="CG28" s="197"/>
      <c r="CH28" s="197"/>
      <c r="CI28" s="197"/>
      <c r="CJ28" s="197"/>
      <c r="CK28" s="197"/>
      <c r="CL28" s="197"/>
      <c r="CM28" s="197"/>
      <c r="CN28" s="197"/>
      <c r="CO28" s="197"/>
      <c r="CP28" s="197"/>
    </row>
    <row r="29" spans="1:492" s="198" customFormat="1" ht="24" customHeight="1">
      <c r="A29" s="206"/>
      <c r="B29" s="206"/>
      <c r="C29" s="206"/>
      <c r="D29" s="650"/>
      <c r="E29" s="651"/>
      <c r="F29" s="651"/>
      <c r="G29" s="639" t="s">
        <v>465</v>
      </c>
      <c r="H29" s="639"/>
      <c r="I29" s="639"/>
      <c r="J29" s="639"/>
      <c r="K29" s="639"/>
      <c r="L29" s="639"/>
      <c r="M29" s="639"/>
      <c r="N29" s="639"/>
      <c r="O29" s="639"/>
      <c r="P29" s="639"/>
      <c r="Q29" s="639"/>
      <c r="R29" s="639"/>
      <c r="S29" s="455"/>
      <c r="T29" s="637"/>
      <c r="U29" s="637"/>
      <c r="V29" s="637"/>
      <c r="W29" s="637"/>
      <c r="X29" s="637"/>
      <c r="Y29" s="637"/>
      <c r="Z29" s="637"/>
      <c r="AA29" s="637"/>
      <c r="AB29" s="637"/>
      <c r="AC29" s="637"/>
      <c r="AD29" s="637"/>
      <c r="AE29" s="637"/>
      <c r="AF29" s="637"/>
      <c r="AG29" s="637"/>
      <c r="AH29" s="637"/>
      <c r="AI29" s="637"/>
      <c r="AJ29" s="637"/>
      <c r="AK29" s="637"/>
      <c r="AL29" s="637"/>
      <c r="AM29" s="637"/>
      <c r="AN29" s="637"/>
      <c r="AO29" s="637"/>
      <c r="AP29" s="637"/>
      <c r="AQ29" s="637"/>
      <c r="AR29" s="637"/>
      <c r="AS29" s="637"/>
      <c r="AT29" s="637"/>
      <c r="AU29" s="637"/>
      <c r="AV29" s="637"/>
      <c r="AW29" s="637"/>
      <c r="AX29" s="637"/>
      <c r="AY29" s="637"/>
      <c r="AZ29" s="637"/>
      <c r="BA29" s="637"/>
      <c r="BB29" s="637"/>
      <c r="BC29" s="637"/>
      <c r="BD29" s="637"/>
      <c r="BE29" s="637"/>
      <c r="BF29" s="637"/>
      <c r="BG29" s="638"/>
      <c r="BH29" s="206"/>
      <c r="BO29" s="197"/>
      <c r="BP29" s="197"/>
      <c r="BQ29" s="197"/>
      <c r="BR29" s="197"/>
      <c r="BS29" s="197"/>
      <c r="BT29" s="197"/>
      <c r="BU29" s="197"/>
      <c r="BV29" s="197"/>
      <c r="BW29" s="197"/>
      <c r="BX29" s="197"/>
      <c r="BY29" s="197"/>
      <c r="BZ29" s="197"/>
      <c r="CA29" s="197"/>
      <c r="CB29" s="197"/>
      <c r="CC29" s="197"/>
      <c r="CD29" s="197"/>
      <c r="CE29" s="197"/>
      <c r="CF29" s="197"/>
      <c r="CG29" s="197"/>
      <c r="CH29" s="197"/>
      <c r="CI29" s="197"/>
      <c r="CJ29" s="197"/>
      <c r="CK29" s="197"/>
      <c r="CL29" s="197"/>
      <c r="CM29" s="197"/>
      <c r="CN29" s="197"/>
      <c r="CO29" s="197"/>
      <c r="CP29" s="197"/>
    </row>
    <row r="30" spans="1:492" s="198" customFormat="1" ht="24" customHeight="1" thickBot="1">
      <c r="A30" s="206"/>
      <c r="B30" s="206"/>
      <c r="C30" s="206"/>
      <c r="D30" s="650"/>
      <c r="E30" s="651"/>
      <c r="F30" s="651"/>
      <c r="G30" s="643" t="s">
        <v>461</v>
      </c>
      <c r="H30" s="643"/>
      <c r="I30" s="643"/>
      <c r="J30" s="643"/>
      <c r="K30" s="643"/>
      <c r="L30" s="643"/>
      <c r="M30" s="643"/>
      <c r="N30" s="643"/>
      <c r="O30" s="643"/>
      <c r="P30" s="643"/>
      <c r="Q30" s="643"/>
      <c r="R30" s="643"/>
      <c r="S30" s="457"/>
      <c r="T30" s="641"/>
      <c r="U30" s="641"/>
      <c r="V30" s="641"/>
      <c r="W30" s="641"/>
      <c r="X30" s="641"/>
      <c r="Y30" s="641"/>
      <c r="Z30" s="641"/>
      <c r="AA30" s="641"/>
      <c r="AB30" s="641"/>
      <c r="AC30" s="641"/>
      <c r="AD30" s="641"/>
      <c r="AE30" s="641"/>
      <c r="AF30" s="641"/>
      <c r="AG30" s="641"/>
      <c r="AH30" s="641"/>
      <c r="AI30" s="641"/>
      <c r="AJ30" s="641"/>
      <c r="AK30" s="641"/>
      <c r="AL30" s="641"/>
      <c r="AM30" s="641"/>
      <c r="AN30" s="641"/>
      <c r="AO30" s="641"/>
      <c r="AP30" s="641"/>
      <c r="AQ30" s="641"/>
      <c r="AR30" s="641"/>
      <c r="AS30" s="641"/>
      <c r="AT30" s="641"/>
      <c r="AU30" s="641"/>
      <c r="AV30" s="641"/>
      <c r="AW30" s="641"/>
      <c r="AX30" s="641"/>
      <c r="AY30" s="641"/>
      <c r="AZ30" s="641"/>
      <c r="BA30" s="641"/>
      <c r="BB30" s="641"/>
      <c r="BC30" s="641"/>
      <c r="BD30" s="641"/>
      <c r="BE30" s="641"/>
      <c r="BF30" s="641"/>
      <c r="BG30" s="642"/>
      <c r="BH30" s="206"/>
      <c r="BO30" s="197"/>
      <c r="BP30" s="197"/>
      <c r="BQ30" s="197"/>
      <c r="BR30" s="197"/>
      <c r="BS30" s="197"/>
      <c r="BT30" s="197"/>
      <c r="BU30" s="197"/>
      <c r="BV30" s="197"/>
      <c r="BW30" s="197"/>
      <c r="BX30" s="197"/>
      <c r="BY30" s="197"/>
      <c r="BZ30" s="197"/>
      <c r="CA30" s="197"/>
      <c r="CB30" s="197"/>
      <c r="CC30" s="197"/>
      <c r="CD30" s="197"/>
      <c r="CE30" s="197"/>
      <c r="CF30" s="197"/>
      <c r="CG30" s="197"/>
      <c r="CH30" s="197"/>
      <c r="CI30" s="197"/>
      <c r="CJ30" s="197"/>
      <c r="CK30" s="197"/>
      <c r="CL30" s="197"/>
      <c r="CM30" s="197"/>
      <c r="CN30" s="197"/>
      <c r="CO30" s="197"/>
      <c r="CP30" s="197"/>
    </row>
    <row r="31" spans="1:492" s="198" customFormat="1" ht="24" customHeight="1">
      <c r="A31" s="206"/>
      <c r="B31" s="206"/>
      <c r="C31" s="206"/>
      <c r="D31" s="650"/>
      <c r="E31" s="651"/>
      <c r="F31" s="651"/>
      <c r="G31" s="640" t="s">
        <v>113</v>
      </c>
      <c r="H31" s="640"/>
      <c r="I31" s="640"/>
      <c r="J31" s="640"/>
      <c r="K31" s="640"/>
      <c r="L31" s="640"/>
      <c r="M31" s="640"/>
      <c r="N31" s="640"/>
      <c r="O31" s="640"/>
      <c r="P31" s="640"/>
      <c r="Q31" s="640"/>
      <c r="R31" s="640"/>
      <c r="S31" s="454"/>
      <c r="T31" s="627"/>
      <c r="U31" s="627"/>
      <c r="V31" s="627"/>
      <c r="W31" s="627"/>
      <c r="X31" s="627"/>
      <c r="Y31" s="627"/>
      <c r="Z31" s="627"/>
      <c r="AA31" s="627"/>
      <c r="AB31" s="627"/>
      <c r="AC31" s="627"/>
      <c r="AD31" s="627"/>
      <c r="AE31" s="627"/>
      <c r="AF31" s="627"/>
      <c r="AG31" s="627"/>
      <c r="AH31" s="627"/>
      <c r="AI31" s="627"/>
      <c r="AJ31" s="627"/>
      <c r="AK31" s="627"/>
      <c r="AL31" s="627"/>
      <c r="AM31" s="627"/>
      <c r="AN31" s="627"/>
      <c r="AO31" s="627"/>
      <c r="AP31" s="627"/>
      <c r="AQ31" s="627"/>
      <c r="AR31" s="627"/>
      <c r="AS31" s="627"/>
      <c r="AT31" s="627"/>
      <c r="AU31" s="627"/>
      <c r="AV31" s="627"/>
      <c r="AW31" s="627"/>
      <c r="AX31" s="627"/>
      <c r="AY31" s="627"/>
      <c r="AZ31" s="627"/>
      <c r="BA31" s="627"/>
      <c r="BB31" s="627"/>
      <c r="BC31" s="627"/>
      <c r="BD31" s="627"/>
      <c r="BE31" s="627"/>
      <c r="BF31" s="627"/>
      <c r="BG31" s="628"/>
      <c r="BH31" s="206"/>
      <c r="BO31" s="197"/>
      <c r="BP31" s="197"/>
      <c r="BQ31" s="197"/>
      <c r="BR31" s="197"/>
      <c r="BS31" s="197"/>
      <c r="BT31" s="197"/>
      <c r="BU31" s="197"/>
      <c r="BV31" s="197"/>
      <c r="BW31" s="197"/>
      <c r="BX31" s="197"/>
      <c r="BY31" s="197"/>
      <c r="BZ31" s="197"/>
      <c r="CA31" s="197"/>
      <c r="CB31" s="197"/>
      <c r="CC31" s="197"/>
      <c r="CD31" s="197"/>
      <c r="CE31" s="197"/>
      <c r="CF31" s="197"/>
      <c r="CG31" s="197"/>
      <c r="CH31" s="197"/>
      <c r="CI31" s="197"/>
      <c r="CJ31" s="197"/>
      <c r="CK31" s="197"/>
      <c r="CL31" s="197"/>
      <c r="CM31" s="197"/>
      <c r="CN31" s="197"/>
      <c r="CO31" s="197"/>
      <c r="CP31" s="197"/>
    </row>
    <row r="32" spans="1:492" s="198" customFormat="1" ht="24" customHeight="1">
      <c r="A32" s="206"/>
      <c r="B32" s="206"/>
      <c r="C32" s="206"/>
      <c r="D32" s="650"/>
      <c r="E32" s="651"/>
      <c r="F32" s="651"/>
      <c r="G32" s="639" t="s">
        <v>466</v>
      </c>
      <c r="H32" s="639"/>
      <c r="I32" s="639"/>
      <c r="J32" s="639"/>
      <c r="K32" s="639"/>
      <c r="L32" s="639"/>
      <c r="M32" s="639"/>
      <c r="N32" s="639"/>
      <c r="O32" s="639"/>
      <c r="P32" s="639"/>
      <c r="Q32" s="639"/>
      <c r="R32" s="639"/>
      <c r="S32" s="458"/>
      <c r="T32" s="637"/>
      <c r="U32" s="637"/>
      <c r="V32" s="637"/>
      <c r="W32" s="637"/>
      <c r="X32" s="637"/>
      <c r="Y32" s="637"/>
      <c r="Z32" s="637"/>
      <c r="AA32" s="637"/>
      <c r="AB32" s="637"/>
      <c r="AC32" s="637"/>
      <c r="AD32" s="637"/>
      <c r="AE32" s="637"/>
      <c r="AF32" s="637"/>
      <c r="AG32" s="637"/>
      <c r="AH32" s="637"/>
      <c r="AI32" s="637"/>
      <c r="AJ32" s="637"/>
      <c r="AK32" s="637"/>
      <c r="AL32" s="637"/>
      <c r="AM32" s="637"/>
      <c r="AN32" s="637"/>
      <c r="AO32" s="637"/>
      <c r="AP32" s="637"/>
      <c r="AQ32" s="637"/>
      <c r="AR32" s="637"/>
      <c r="AS32" s="637"/>
      <c r="AT32" s="637"/>
      <c r="AU32" s="637"/>
      <c r="AV32" s="637"/>
      <c r="AW32" s="637"/>
      <c r="AX32" s="637"/>
      <c r="AY32" s="637"/>
      <c r="AZ32" s="637"/>
      <c r="BA32" s="637"/>
      <c r="BB32" s="637"/>
      <c r="BC32" s="637"/>
      <c r="BD32" s="637"/>
      <c r="BE32" s="637"/>
      <c r="BF32" s="637"/>
      <c r="BG32" s="638"/>
      <c r="BH32" s="206"/>
      <c r="BO32" s="197"/>
      <c r="BP32" s="197"/>
      <c r="BQ32" s="197"/>
      <c r="BR32" s="197"/>
      <c r="BS32" s="197"/>
      <c r="BT32" s="197"/>
      <c r="BU32" s="197"/>
      <c r="BV32" s="197"/>
      <c r="BW32" s="197"/>
      <c r="BX32" s="197"/>
      <c r="BY32" s="197"/>
      <c r="BZ32" s="197"/>
      <c r="CA32" s="197"/>
      <c r="CB32" s="197"/>
      <c r="CC32" s="197"/>
      <c r="CD32" s="197"/>
      <c r="CE32" s="197"/>
      <c r="CF32" s="197"/>
      <c r="CG32" s="197"/>
      <c r="CH32" s="197"/>
      <c r="CI32" s="197"/>
      <c r="CJ32" s="197"/>
      <c r="CK32" s="197"/>
      <c r="CL32" s="197"/>
      <c r="CM32" s="197"/>
      <c r="CN32" s="197"/>
      <c r="CO32" s="197"/>
      <c r="CP32" s="197"/>
    </row>
    <row r="33" spans="1:492" s="197" customFormat="1" ht="24" customHeight="1" thickBot="1">
      <c r="A33" s="206"/>
      <c r="B33" s="206"/>
      <c r="C33" s="206"/>
      <c r="D33" s="650"/>
      <c r="E33" s="651"/>
      <c r="F33" s="651"/>
      <c r="G33" s="643" t="s">
        <v>461</v>
      </c>
      <c r="H33" s="643"/>
      <c r="I33" s="643"/>
      <c r="J33" s="643"/>
      <c r="K33" s="643"/>
      <c r="L33" s="643"/>
      <c r="M33" s="643"/>
      <c r="N33" s="643"/>
      <c r="O33" s="643"/>
      <c r="P33" s="643"/>
      <c r="Q33" s="643"/>
      <c r="R33" s="643"/>
      <c r="S33" s="457"/>
      <c r="T33" s="641"/>
      <c r="U33" s="641"/>
      <c r="V33" s="641"/>
      <c r="W33" s="641"/>
      <c r="X33" s="641"/>
      <c r="Y33" s="641"/>
      <c r="Z33" s="641"/>
      <c r="AA33" s="641"/>
      <c r="AB33" s="641"/>
      <c r="AC33" s="641"/>
      <c r="AD33" s="641"/>
      <c r="AE33" s="641"/>
      <c r="AF33" s="641"/>
      <c r="AG33" s="641"/>
      <c r="AH33" s="641"/>
      <c r="AI33" s="641"/>
      <c r="AJ33" s="641"/>
      <c r="AK33" s="641"/>
      <c r="AL33" s="641"/>
      <c r="AM33" s="641"/>
      <c r="AN33" s="641"/>
      <c r="AO33" s="641"/>
      <c r="AP33" s="641"/>
      <c r="AQ33" s="641"/>
      <c r="AR33" s="641"/>
      <c r="AS33" s="641"/>
      <c r="AT33" s="641"/>
      <c r="AU33" s="641"/>
      <c r="AV33" s="641"/>
      <c r="AW33" s="641"/>
      <c r="AX33" s="641"/>
      <c r="AY33" s="641"/>
      <c r="AZ33" s="641"/>
      <c r="BA33" s="641"/>
      <c r="BB33" s="641"/>
      <c r="BC33" s="641"/>
      <c r="BD33" s="641"/>
      <c r="BE33" s="641"/>
      <c r="BF33" s="641"/>
      <c r="BG33" s="642"/>
      <c r="BH33" s="206"/>
      <c r="BI33" s="196"/>
      <c r="BJ33" s="196"/>
      <c r="BK33" s="196"/>
      <c r="BL33" s="196"/>
      <c r="BM33" s="196"/>
      <c r="BN33" s="196"/>
      <c r="DV33" s="196"/>
      <c r="DW33" s="196"/>
      <c r="DX33" s="196"/>
      <c r="DY33" s="196"/>
      <c r="DZ33" s="196"/>
      <c r="EA33" s="196"/>
      <c r="EB33" s="196"/>
      <c r="EC33" s="196"/>
      <c r="ED33" s="196"/>
      <c r="EE33" s="196"/>
      <c r="EF33" s="196"/>
      <c r="EG33" s="196"/>
      <c r="EH33" s="196"/>
      <c r="EI33" s="196"/>
      <c r="EJ33" s="196"/>
      <c r="EK33" s="196"/>
      <c r="EL33" s="196"/>
      <c r="EM33" s="196"/>
      <c r="EN33" s="196"/>
      <c r="EO33" s="196"/>
      <c r="EP33" s="196"/>
      <c r="EQ33" s="196"/>
      <c r="ER33" s="196"/>
      <c r="ES33" s="196"/>
      <c r="ET33" s="196"/>
      <c r="EU33" s="196"/>
      <c r="EV33" s="196"/>
      <c r="EW33" s="196"/>
      <c r="EX33" s="196"/>
      <c r="EY33" s="196"/>
      <c r="EZ33" s="196"/>
      <c r="FA33" s="196"/>
      <c r="FB33" s="196"/>
      <c r="FC33" s="196"/>
      <c r="FD33" s="196"/>
      <c r="FE33" s="196"/>
      <c r="FF33" s="196"/>
      <c r="FG33" s="196"/>
      <c r="FH33" s="196"/>
      <c r="FI33" s="196"/>
      <c r="FJ33" s="196"/>
      <c r="FK33" s="196"/>
      <c r="FL33" s="196"/>
      <c r="FM33" s="196"/>
      <c r="FN33" s="196"/>
      <c r="FO33" s="196"/>
      <c r="FP33" s="196"/>
      <c r="FQ33" s="196"/>
      <c r="FR33" s="196"/>
      <c r="FS33" s="196"/>
      <c r="FT33" s="196"/>
      <c r="FU33" s="196"/>
      <c r="FV33" s="196"/>
      <c r="FW33" s="196"/>
      <c r="FX33" s="196"/>
      <c r="FY33" s="196"/>
      <c r="FZ33" s="196"/>
      <c r="GA33" s="196"/>
      <c r="GB33" s="196"/>
      <c r="GC33" s="196"/>
      <c r="GD33" s="196"/>
      <c r="GE33" s="196"/>
      <c r="GF33" s="196"/>
      <c r="GG33" s="196"/>
      <c r="GH33" s="196"/>
      <c r="GI33" s="196"/>
      <c r="GJ33" s="196"/>
      <c r="GK33" s="196"/>
      <c r="GL33" s="196"/>
      <c r="GM33" s="196"/>
      <c r="GN33" s="196"/>
      <c r="GO33" s="196"/>
      <c r="GP33" s="196"/>
      <c r="GQ33" s="196"/>
      <c r="GR33" s="196"/>
      <c r="GS33" s="196"/>
      <c r="GT33" s="196"/>
      <c r="GU33" s="196"/>
      <c r="GV33" s="196"/>
      <c r="GW33" s="196"/>
      <c r="GX33" s="196"/>
      <c r="GY33" s="196"/>
      <c r="GZ33" s="196"/>
      <c r="HA33" s="196"/>
      <c r="HB33" s="196"/>
      <c r="HC33" s="196"/>
      <c r="HD33" s="196"/>
      <c r="HE33" s="196"/>
      <c r="HF33" s="196"/>
      <c r="HG33" s="196"/>
      <c r="HH33" s="196"/>
      <c r="HI33" s="196"/>
      <c r="HJ33" s="196"/>
      <c r="HK33" s="196"/>
      <c r="HL33" s="196"/>
      <c r="HM33" s="196"/>
      <c r="HN33" s="196"/>
      <c r="HO33" s="196"/>
      <c r="HP33" s="196"/>
      <c r="HQ33" s="196"/>
      <c r="HR33" s="196"/>
      <c r="HS33" s="196"/>
      <c r="HT33" s="196"/>
      <c r="HU33" s="196"/>
      <c r="HV33" s="196"/>
      <c r="HW33" s="196"/>
      <c r="HX33" s="196"/>
      <c r="HY33" s="196"/>
      <c r="HZ33" s="196"/>
      <c r="IA33" s="196"/>
      <c r="IB33" s="196"/>
      <c r="IC33" s="196"/>
      <c r="ID33" s="196"/>
      <c r="IE33" s="196"/>
      <c r="IF33" s="196"/>
      <c r="IG33" s="196"/>
      <c r="IH33" s="196"/>
      <c r="II33" s="196"/>
      <c r="IJ33" s="196"/>
      <c r="IK33" s="196"/>
      <c r="IL33" s="196"/>
      <c r="IM33" s="196"/>
      <c r="IN33" s="196"/>
      <c r="IO33" s="196"/>
      <c r="IP33" s="196"/>
      <c r="IQ33" s="196"/>
      <c r="IR33" s="196"/>
      <c r="IS33" s="196"/>
      <c r="IT33" s="196"/>
      <c r="IU33" s="196"/>
      <c r="IV33" s="196"/>
      <c r="IW33" s="196"/>
      <c r="IX33" s="196"/>
      <c r="IY33" s="196"/>
      <c r="IZ33" s="196"/>
      <c r="JA33" s="196"/>
      <c r="JB33" s="196"/>
      <c r="JC33" s="196"/>
      <c r="JD33" s="196"/>
      <c r="JE33" s="196"/>
      <c r="JF33" s="196"/>
      <c r="JG33" s="196"/>
      <c r="JH33" s="196"/>
      <c r="JI33" s="196"/>
      <c r="JJ33" s="196"/>
      <c r="JK33" s="196"/>
      <c r="JL33" s="196"/>
      <c r="JM33" s="196"/>
      <c r="JN33" s="196"/>
      <c r="JO33" s="196"/>
      <c r="JP33" s="196"/>
      <c r="JQ33" s="196"/>
      <c r="JR33" s="196"/>
      <c r="JS33" s="196"/>
      <c r="JT33" s="196"/>
      <c r="JU33" s="196"/>
      <c r="JV33" s="196"/>
      <c r="JW33" s="196"/>
      <c r="JX33" s="196"/>
      <c r="JY33" s="196"/>
      <c r="JZ33" s="196"/>
      <c r="KA33" s="196"/>
      <c r="KB33" s="196"/>
      <c r="KC33" s="196"/>
      <c r="KD33" s="196"/>
      <c r="KE33" s="196"/>
      <c r="KF33" s="196"/>
      <c r="KG33" s="196"/>
      <c r="KH33" s="196"/>
      <c r="KI33" s="196"/>
      <c r="KJ33" s="196"/>
      <c r="KK33" s="196"/>
      <c r="KL33" s="196"/>
      <c r="KM33" s="196"/>
      <c r="KN33" s="196"/>
      <c r="KO33" s="196"/>
      <c r="KP33" s="196"/>
      <c r="KQ33" s="196"/>
      <c r="KR33" s="196"/>
      <c r="KS33" s="196"/>
      <c r="KT33" s="196"/>
      <c r="KU33" s="196"/>
      <c r="KV33" s="196"/>
      <c r="KW33" s="196"/>
      <c r="KX33" s="196"/>
      <c r="KY33" s="196"/>
      <c r="KZ33" s="196"/>
      <c r="LA33" s="196"/>
      <c r="LB33" s="196"/>
      <c r="LC33" s="196"/>
      <c r="LD33" s="196"/>
      <c r="LE33" s="196"/>
      <c r="LF33" s="196"/>
      <c r="LG33" s="196"/>
      <c r="LH33" s="196"/>
      <c r="LI33" s="196"/>
      <c r="LJ33" s="196"/>
      <c r="LK33" s="196"/>
      <c r="LL33" s="196"/>
      <c r="LM33" s="196"/>
      <c r="LN33" s="196"/>
      <c r="LO33" s="196"/>
      <c r="LP33" s="196"/>
      <c r="LQ33" s="196"/>
      <c r="LR33" s="196"/>
      <c r="LS33" s="196"/>
      <c r="LT33" s="196"/>
      <c r="LU33" s="196"/>
      <c r="LV33" s="196"/>
      <c r="LW33" s="196"/>
      <c r="LX33" s="196"/>
      <c r="LY33" s="196"/>
      <c r="LZ33" s="196"/>
      <c r="MA33" s="196"/>
      <c r="MB33" s="196"/>
      <c r="MC33" s="196"/>
      <c r="MD33" s="196"/>
      <c r="ME33" s="196"/>
      <c r="MF33" s="196"/>
      <c r="MG33" s="196"/>
      <c r="MH33" s="196"/>
      <c r="MI33" s="196"/>
      <c r="MJ33" s="196"/>
      <c r="MK33" s="196"/>
      <c r="ML33" s="196"/>
      <c r="MM33" s="196"/>
      <c r="MN33" s="196"/>
      <c r="MO33" s="196"/>
      <c r="MP33" s="196"/>
      <c r="MQ33" s="196"/>
      <c r="MR33" s="196"/>
      <c r="MS33" s="196"/>
      <c r="MT33" s="196"/>
      <c r="MU33" s="196"/>
      <c r="MV33" s="196"/>
      <c r="MW33" s="196"/>
      <c r="MX33" s="196"/>
      <c r="MY33" s="196"/>
      <c r="MZ33" s="196"/>
      <c r="NA33" s="196"/>
      <c r="NB33" s="196"/>
      <c r="NC33" s="196"/>
      <c r="ND33" s="196"/>
      <c r="NE33" s="196"/>
      <c r="NF33" s="196"/>
      <c r="NG33" s="196"/>
      <c r="NH33" s="196"/>
      <c r="NI33" s="196"/>
      <c r="NJ33" s="196"/>
      <c r="NK33" s="196"/>
      <c r="NL33" s="196"/>
      <c r="NM33" s="196"/>
      <c r="NN33" s="196"/>
      <c r="NO33" s="196"/>
      <c r="NP33" s="196"/>
      <c r="NQ33" s="196"/>
      <c r="NR33" s="196"/>
      <c r="NS33" s="196"/>
      <c r="NT33" s="196"/>
      <c r="NU33" s="196"/>
      <c r="NV33" s="196"/>
      <c r="NW33" s="196"/>
      <c r="NX33" s="196"/>
      <c r="NY33" s="196"/>
      <c r="NZ33" s="196"/>
      <c r="OA33" s="196"/>
      <c r="OB33" s="196"/>
      <c r="OC33" s="196"/>
      <c r="OD33" s="196"/>
      <c r="OE33" s="196"/>
      <c r="OF33" s="196"/>
      <c r="OG33" s="196"/>
      <c r="OH33" s="196"/>
      <c r="OI33" s="196"/>
      <c r="OJ33" s="196"/>
      <c r="OK33" s="196"/>
      <c r="OL33" s="196"/>
      <c r="OM33" s="196"/>
      <c r="ON33" s="196"/>
      <c r="OO33" s="196"/>
      <c r="OP33" s="196"/>
      <c r="OQ33" s="196"/>
      <c r="OR33" s="196"/>
      <c r="OS33" s="196"/>
      <c r="OT33" s="196"/>
      <c r="OU33" s="196"/>
      <c r="OV33" s="196"/>
      <c r="OW33" s="196"/>
      <c r="OX33" s="196"/>
      <c r="OY33" s="196"/>
      <c r="OZ33" s="196"/>
      <c r="PA33" s="196"/>
      <c r="PB33" s="196"/>
      <c r="PC33" s="196"/>
      <c r="PD33" s="196"/>
      <c r="PE33" s="196"/>
      <c r="PF33" s="196"/>
      <c r="PG33" s="196"/>
      <c r="PH33" s="196"/>
      <c r="PI33" s="196"/>
      <c r="PJ33" s="196"/>
      <c r="PK33" s="196"/>
      <c r="PL33" s="196"/>
      <c r="PM33" s="196"/>
      <c r="PN33" s="196"/>
      <c r="PO33" s="196"/>
      <c r="PP33" s="196"/>
      <c r="PQ33" s="196"/>
      <c r="PR33" s="196"/>
      <c r="PS33" s="196"/>
      <c r="PT33" s="196"/>
      <c r="PU33" s="196"/>
      <c r="PV33" s="196"/>
      <c r="PW33" s="196"/>
      <c r="PX33" s="196"/>
      <c r="PY33" s="196"/>
      <c r="PZ33" s="196"/>
      <c r="QA33" s="196"/>
      <c r="QB33" s="196"/>
      <c r="QC33" s="196"/>
      <c r="QD33" s="196"/>
      <c r="QE33" s="196"/>
      <c r="QF33" s="196"/>
      <c r="QG33" s="196"/>
      <c r="QH33" s="196"/>
      <c r="QI33" s="196"/>
      <c r="QJ33" s="196"/>
      <c r="QK33" s="196"/>
      <c r="QL33" s="196"/>
      <c r="QM33" s="196"/>
      <c r="QN33" s="196"/>
      <c r="QO33" s="196"/>
      <c r="QP33" s="196"/>
      <c r="QQ33" s="196"/>
      <c r="QR33" s="196"/>
      <c r="QS33" s="196"/>
      <c r="QT33" s="196"/>
      <c r="QU33" s="196"/>
      <c r="QV33" s="196"/>
      <c r="QW33" s="196"/>
      <c r="QX33" s="196"/>
      <c r="QY33" s="196"/>
      <c r="QZ33" s="196"/>
      <c r="RA33" s="196"/>
      <c r="RB33" s="196"/>
      <c r="RC33" s="196"/>
      <c r="RD33" s="196"/>
      <c r="RE33" s="196"/>
      <c r="RF33" s="196"/>
      <c r="RG33" s="196"/>
      <c r="RH33" s="196"/>
      <c r="RI33" s="196"/>
      <c r="RJ33" s="196"/>
      <c r="RK33" s="196"/>
      <c r="RL33" s="196"/>
      <c r="RM33" s="196"/>
      <c r="RN33" s="196"/>
      <c r="RO33" s="196"/>
      <c r="RP33" s="196"/>
      <c r="RQ33" s="196"/>
      <c r="RR33" s="196"/>
      <c r="RS33" s="196"/>
      <c r="RT33" s="196"/>
      <c r="RU33" s="196"/>
      <c r="RV33" s="196"/>
      <c r="RW33" s="196"/>
      <c r="RX33" s="196"/>
    </row>
    <row r="34" spans="1:492" s="198" customFormat="1" ht="24" customHeight="1">
      <c r="A34" s="206"/>
      <c r="B34" s="206"/>
      <c r="C34" s="206"/>
      <c r="D34" s="650"/>
      <c r="E34" s="651"/>
      <c r="F34" s="651"/>
      <c r="G34" s="640" t="s">
        <v>113</v>
      </c>
      <c r="H34" s="640"/>
      <c r="I34" s="640"/>
      <c r="J34" s="640"/>
      <c r="K34" s="640"/>
      <c r="L34" s="640"/>
      <c r="M34" s="640"/>
      <c r="N34" s="640"/>
      <c r="O34" s="640"/>
      <c r="P34" s="640"/>
      <c r="Q34" s="640"/>
      <c r="R34" s="640"/>
      <c r="S34" s="454"/>
      <c r="T34" s="627"/>
      <c r="U34" s="627"/>
      <c r="V34" s="627"/>
      <c r="W34" s="627"/>
      <c r="X34" s="627"/>
      <c r="Y34" s="627"/>
      <c r="Z34" s="627"/>
      <c r="AA34" s="627"/>
      <c r="AB34" s="627"/>
      <c r="AC34" s="627"/>
      <c r="AD34" s="627"/>
      <c r="AE34" s="627"/>
      <c r="AF34" s="627"/>
      <c r="AG34" s="627"/>
      <c r="AH34" s="627"/>
      <c r="AI34" s="627"/>
      <c r="AJ34" s="627"/>
      <c r="AK34" s="627"/>
      <c r="AL34" s="627"/>
      <c r="AM34" s="627"/>
      <c r="AN34" s="627"/>
      <c r="AO34" s="627"/>
      <c r="AP34" s="627"/>
      <c r="AQ34" s="627"/>
      <c r="AR34" s="627"/>
      <c r="AS34" s="627"/>
      <c r="AT34" s="627"/>
      <c r="AU34" s="627"/>
      <c r="AV34" s="627"/>
      <c r="AW34" s="627"/>
      <c r="AX34" s="627"/>
      <c r="AY34" s="627"/>
      <c r="AZ34" s="627"/>
      <c r="BA34" s="627"/>
      <c r="BB34" s="627"/>
      <c r="BC34" s="627"/>
      <c r="BD34" s="627"/>
      <c r="BE34" s="627"/>
      <c r="BF34" s="627"/>
      <c r="BG34" s="628"/>
      <c r="BH34" s="206"/>
      <c r="BO34" s="197"/>
      <c r="BP34" s="197"/>
      <c r="BQ34" s="197"/>
      <c r="BR34" s="197"/>
      <c r="BS34" s="197"/>
      <c r="BT34" s="197"/>
      <c r="BU34" s="197"/>
      <c r="BV34" s="197"/>
      <c r="BW34" s="197"/>
      <c r="BX34" s="197"/>
      <c r="BY34" s="197"/>
      <c r="BZ34" s="197"/>
      <c r="CA34" s="197"/>
      <c r="CB34" s="197"/>
      <c r="CC34" s="197"/>
      <c r="CD34" s="197"/>
      <c r="CE34" s="197"/>
      <c r="CF34" s="197"/>
      <c r="CG34" s="197"/>
      <c r="CH34" s="197"/>
      <c r="CI34" s="197"/>
      <c r="CJ34" s="197"/>
      <c r="CK34" s="197"/>
      <c r="CL34" s="197"/>
      <c r="CM34" s="197"/>
      <c r="CN34" s="197"/>
      <c r="CO34" s="197"/>
      <c r="CP34" s="197"/>
    </row>
    <row r="35" spans="1:492" s="198" customFormat="1" ht="24" customHeight="1">
      <c r="A35" s="206"/>
      <c r="B35" s="206"/>
      <c r="C35" s="206"/>
      <c r="D35" s="650"/>
      <c r="E35" s="651"/>
      <c r="F35" s="651"/>
      <c r="G35" s="639" t="s">
        <v>467</v>
      </c>
      <c r="H35" s="639"/>
      <c r="I35" s="639"/>
      <c r="J35" s="639"/>
      <c r="K35" s="639"/>
      <c r="L35" s="639"/>
      <c r="M35" s="639"/>
      <c r="N35" s="639"/>
      <c r="O35" s="639"/>
      <c r="P35" s="639"/>
      <c r="Q35" s="639"/>
      <c r="R35" s="639"/>
      <c r="S35" s="458"/>
      <c r="T35" s="637"/>
      <c r="U35" s="637"/>
      <c r="V35" s="637"/>
      <c r="W35" s="637"/>
      <c r="X35" s="637"/>
      <c r="Y35" s="637"/>
      <c r="Z35" s="637"/>
      <c r="AA35" s="637"/>
      <c r="AB35" s="637"/>
      <c r="AC35" s="637"/>
      <c r="AD35" s="637"/>
      <c r="AE35" s="637"/>
      <c r="AF35" s="637"/>
      <c r="AG35" s="637"/>
      <c r="AH35" s="637"/>
      <c r="AI35" s="637"/>
      <c r="AJ35" s="637"/>
      <c r="AK35" s="637"/>
      <c r="AL35" s="637"/>
      <c r="AM35" s="637"/>
      <c r="AN35" s="637"/>
      <c r="AO35" s="637"/>
      <c r="AP35" s="637"/>
      <c r="AQ35" s="637"/>
      <c r="AR35" s="637"/>
      <c r="AS35" s="637"/>
      <c r="AT35" s="637"/>
      <c r="AU35" s="637"/>
      <c r="AV35" s="637"/>
      <c r="AW35" s="637"/>
      <c r="AX35" s="637"/>
      <c r="AY35" s="637"/>
      <c r="AZ35" s="637"/>
      <c r="BA35" s="637"/>
      <c r="BB35" s="637"/>
      <c r="BC35" s="637"/>
      <c r="BD35" s="637"/>
      <c r="BE35" s="637"/>
      <c r="BF35" s="637"/>
      <c r="BG35" s="638"/>
      <c r="BH35" s="206"/>
      <c r="BO35" s="197"/>
      <c r="BP35" s="197"/>
      <c r="BQ35" s="197"/>
      <c r="BR35" s="197"/>
      <c r="BS35" s="197"/>
      <c r="BT35" s="197"/>
      <c r="BU35" s="197"/>
      <c r="BV35" s="197"/>
      <c r="BW35" s="197"/>
      <c r="BX35" s="197"/>
      <c r="BY35" s="197"/>
      <c r="BZ35" s="197"/>
      <c r="CA35" s="197"/>
      <c r="CB35" s="197"/>
      <c r="CC35" s="197"/>
      <c r="CD35" s="197"/>
      <c r="CE35" s="197"/>
      <c r="CF35" s="197"/>
      <c r="CG35" s="197"/>
      <c r="CH35" s="197"/>
      <c r="CI35" s="197"/>
      <c r="CJ35" s="197"/>
      <c r="CK35" s="197"/>
      <c r="CL35" s="197"/>
      <c r="CM35" s="197"/>
      <c r="CN35" s="197"/>
      <c r="CO35" s="197"/>
      <c r="CP35" s="197"/>
    </row>
    <row r="36" spans="1:492" s="197" customFormat="1" ht="24" customHeight="1" thickBot="1">
      <c r="A36" s="206"/>
      <c r="B36" s="206"/>
      <c r="C36" s="206"/>
      <c r="D36" s="652"/>
      <c r="E36" s="653"/>
      <c r="F36" s="653"/>
      <c r="G36" s="643" t="s">
        <v>461</v>
      </c>
      <c r="H36" s="643"/>
      <c r="I36" s="643"/>
      <c r="J36" s="643"/>
      <c r="K36" s="643"/>
      <c r="L36" s="643"/>
      <c r="M36" s="643"/>
      <c r="N36" s="643"/>
      <c r="O36" s="643"/>
      <c r="P36" s="643"/>
      <c r="Q36" s="643"/>
      <c r="R36" s="643"/>
      <c r="S36" s="457"/>
      <c r="T36" s="641"/>
      <c r="U36" s="641"/>
      <c r="V36" s="641"/>
      <c r="W36" s="641"/>
      <c r="X36" s="641"/>
      <c r="Y36" s="641"/>
      <c r="Z36" s="641"/>
      <c r="AA36" s="641"/>
      <c r="AB36" s="641"/>
      <c r="AC36" s="641"/>
      <c r="AD36" s="641"/>
      <c r="AE36" s="641"/>
      <c r="AF36" s="641"/>
      <c r="AG36" s="641"/>
      <c r="AH36" s="641"/>
      <c r="AI36" s="641"/>
      <c r="AJ36" s="641"/>
      <c r="AK36" s="641"/>
      <c r="AL36" s="641"/>
      <c r="AM36" s="641"/>
      <c r="AN36" s="641"/>
      <c r="AO36" s="641"/>
      <c r="AP36" s="641"/>
      <c r="AQ36" s="641"/>
      <c r="AR36" s="641"/>
      <c r="AS36" s="641"/>
      <c r="AT36" s="641"/>
      <c r="AU36" s="641"/>
      <c r="AV36" s="641"/>
      <c r="AW36" s="641"/>
      <c r="AX36" s="641"/>
      <c r="AY36" s="641"/>
      <c r="AZ36" s="641"/>
      <c r="BA36" s="641"/>
      <c r="BB36" s="641"/>
      <c r="BC36" s="641"/>
      <c r="BD36" s="641"/>
      <c r="BE36" s="641"/>
      <c r="BF36" s="641"/>
      <c r="BG36" s="642"/>
      <c r="BH36" s="206"/>
      <c r="BI36" s="196"/>
      <c r="BJ36" s="196"/>
      <c r="BK36" s="196"/>
      <c r="BL36" s="196"/>
      <c r="BM36" s="196"/>
      <c r="BN36" s="196"/>
      <c r="DV36" s="196"/>
      <c r="DW36" s="196"/>
      <c r="DX36" s="196"/>
      <c r="DY36" s="196"/>
      <c r="DZ36" s="196"/>
      <c r="EA36" s="196"/>
      <c r="EB36" s="196"/>
      <c r="EC36" s="196"/>
      <c r="ED36" s="196"/>
      <c r="EE36" s="196"/>
      <c r="EF36" s="196"/>
      <c r="EG36" s="196"/>
      <c r="EH36" s="196"/>
      <c r="EI36" s="196"/>
      <c r="EJ36" s="196"/>
      <c r="EK36" s="196"/>
      <c r="EL36" s="196"/>
      <c r="EM36" s="196"/>
      <c r="EN36" s="196"/>
      <c r="EO36" s="196"/>
      <c r="EP36" s="196"/>
      <c r="EQ36" s="196"/>
      <c r="ER36" s="196"/>
      <c r="ES36" s="196"/>
      <c r="ET36" s="196"/>
      <c r="EU36" s="196"/>
      <c r="EV36" s="196"/>
      <c r="EW36" s="196"/>
      <c r="EX36" s="196"/>
      <c r="EY36" s="196"/>
      <c r="EZ36" s="196"/>
      <c r="FA36" s="196"/>
      <c r="FB36" s="196"/>
      <c r="FC36" s="196"/>
      <c r="FD36" s="196"/>
      <c r="FE36" s="196"/>
      <c r="FF36" s="196"/>
      <c r="FG36" s="196"/>
      <c r="FH36" s="196"/>
      <c r="FI36" s="196"/>
      <c r="FJ36" s="196"/>
      <c r="FK36" s="196"/>
      <c r="FL36" s="196"/>
      <c r="FM36" s="196"/>
      <c r="FN36" s="196"/>
      <c r="FO36" s="196"/>
      <c r="FP36" s="196"/>
      <c r="FQ36" s="196"/>
      <c r="FR36" s="196"/>
      <c r="FS36" s="196"/>
      <c r="FT36" s="196"/>
      <c r="FU36" s="196"/>
      <c r="FV36" s="196"/>
      <c r="FW36" s="196"/>
      <c r="FX36" s="196"/>
      <c r="FY36" s="196"/>
      <c r="FZ36" s="196"/>
      <c r="GA36" s="196"/>
      <c r="GB36" s="196"/>
      <c r="GC36" s="196"/>
      <c r="GD36" s="196"/>
      <c r="GE36" s="196"/>
      <c r="GF36" s="196"/>
      <c r="GG36" s="196"/>
      <c r="GH36" s="196"/>
      <c r="GI36" s="196"/>
      <c r="GJ36" s="196"/>
      <c r="GK36" s="196"/>
      <c r="GL36" s="196"/>
      <c r="GM36" s="196"/>
      <c r="GN36" s="196"/>
      <c r="GO36" s="196"/>
      <c r="GP36" s="196"/>
      <c r="GQ36" s="196"/>
      <c r="GR36" s="196"/>
      <c r="GS36" s="196"/>
      <c r="GT36" s="196"/>
      <c r="GU36" s="196"/>
      <c r="GV36" s="196"/>
      <c r="GW36" s="196"/>
      <c r="GX36" s="196"/>
      <c r="GY36" s="196"/>
      <c r="GZ36" s="196"/>
      <c r="HA36" s="196"/>
      <c r="HB36" s="196"/>
      <c r="HC36" s="196"/>
      <c r="HD36" s="196"/>
      <c r="HE36" s="196"/>
      <c r="HF36" s="196"/>
      <c r="HG36" s="196"/>
      <c r="HH36" s="196"/>
      <c r="HI36" s="196"/>
      <c r="HJ36" s="196"/>
      <c r="HK36" s="196"/>
      <c r="HL36" s="196"/>
      <c r="HM36" s="196"/>
      <c r="HN36" s="196"/>
      <c r="HO36" s="196"/>
      <c r="HP36" s="196"/>
      <c r="HQ36" s="196"/>
      <c r="HR36" s="196"/>
      <c r="HS36" s="196"/>
      <c r="HT36" s="196"/>
      <c r="HU36" s="196"/>
      <c r="HV36" s="196"/>
      <c r="HW36" s="196"/>
      <c r="HX36" s="196"/>
      <c r="HY36" s="196"/>
      <c r="HZ36" s="196"/>
      <c r="IA36" s="196"/>
      <c r="IB36" s="196"/>
      <c r="IC36" s="196"/>
      <c r="ID36" s="196"/>
      <c r="IE36" s="196"/>
      <c r="IF36" s="196"/>
      <c r="IG36" s="196"/>
      <c r="IH36" s="196"/>
      <c r="II36" s="196"/>
      <c r="IJ36" s="196"/>
      <c r="IK36" s="196"/>
      <c r="IL36" s="196"/>
      <c r="IM36" s="196"/>
      <c r="IN36" s="196"/>
      <c r="IO36" s="196"/>
      <c r="IP36" s="196"/>
      <c r="IQ36" s="196"/>
      <c r="IR36" s="196"/>
      <c r="IS36" s="196"/>
      <c r="IT36" s="196"/>
      <c r="IU36" s="196"/>
      <c r="IV36" s="196"/>
      <c r="IW36" s="196"/>
      <c r="IX36" s="196"/>
      <c r="IY36" s="196"/>
      <c r="IZ36" s="196"/>
      <c r="JA36" s="196"/>
      <c r="JB36" s="196"/>
      <c r="JC36" s="196"/>
      <c r="JD36" s="196"/>
      <c r="JE36" s="196"/>
      <c r="JF36" s="196"/>
      <c r="JG36" s="196"/>
      <c r="JH36" s="196"/>
      <c r="JI36" s="196"/>
      <c r="JJ36" s="196"/>
      <c r="JK36" s="196"/>
      <c r="JL36" s="196"/>
      <c r="JM36" s="196"/>
      <c r="JN36" s="196"/>
      <c r="JO36" s="196"/>
      <c r="JP36" s="196"/>
      <c r="JQ36" s="196"/>
      <c r="JR36" s="196"/>
      <c r="JS36" s="196"/>
      <c r="JT36" s="196"/>
      <c r="JU36" s="196"/>
      <c r="JV36" s="196"/>
      <c r="JW36" s="196"/>
      <c r="JX36" s="196"/>
      <c r="JY36" s="196"/>
      <c r="JZ36" s="196"/>
      <c r="KA36" s="196"/>
      <c r="KB36" s="196"/>
      <c r="KC36" s="196"/>
      <c r="KD36" s="196"/>
      <c r="KE36" s="196"/>
      <c r="KF36" s="196"/>
      <c r="KG36" s="196"/>
      <c r="KH36" s="196"/>
      <c r="KI36" s="196"/>
      <c r="KJ36" s="196"/>
      <c r="KK36" s="196"/>
      <c r="KL36" s="196"/>
      <c r="KM36" s="196"/>
      <c r="KN36" s="196"/>
      <c r="KO36" s="196"/>
      <c r="KP36" s="196"/>
      <c r="KQ36" s="196"/>
      <c r="KR36" s="196"/>
      <c r="KS36" s="196"/>
      <c r="KT36" s="196"/>
      <c r="KU36" s="196"/>
      <c r="KV36" s="196"/>
      <c r="KW36" s="196"/>
      <c r="KX36" s="196"/>
      <c r="KY36" s="196"/>
      <c r="KZ36" s="196"/>
      <c r="LA36" s="196"/>
      <c r="LB36" s="196"/>
      <c r="LC36" s="196"/>
      <c r="LD36" s="196"/>
      <c r="LE36" s="196"/>
      <c r="LF36" s="196"/>
      <c r="LG36" s="196"/>
      <c r="LH36" s="196"/>
      <c r="LI36" s="196"/>
      <c r="LJ36" s="196"/>
      <c r="LK36" s="196"/>
      <c r="LL36" s="196"/>
      <c r="LM36" s="196"/>
      <c r="LN36" s="196"/>
      <c r="LO36" s="196"/>
      <c r="LP36" s="196"/>
      <c r="LQ36" s="196"/>
      <c r="LR36" s="196"/>
      <c r="LS36" s="196"/>
      <c r="LT36" s="196"/>
      <c r="LU36" s="196"/>
      <c r="LV36" s="196"/>
      <c r="LW36" s="196"/>
      <c r="LX36" s="196"/>
      <c r="LY36" s="196"/>
      <c r="LZ36" s="196"/>
      <c r="MA36" s="196"/>
      <c r="MB36" s="196"/>
      <c r="MC36" s="196"/>
      <c r="MD36" s="196"/>
      <c r="ME36" s="196"/>
      <c r="MF36" s="196"/>
      <c r="MG36" s="196"/>
      <c r="MH36" s="196"/>
      <c r="MI36" s="196"/>
      <c r="MJ36" s="196"/>
      <c r="MK36" s="196"/>
      <c r="ML36" s="196"/>
      <c r="MM36" s="196"/>
      <c r="MN36" s="196"/>
      <c r="MO36" s="196"/>
      <c r="MP36" s="196"/>
      <c r="MQ36" s="196"/>
      <c r="MR36" s="196"/>
      <c r="MS36" s="196"/>
      <c r="MT36" s="196"/>
      <c r="MU36" s="196"/>
      <c r="MV36" s="196"/>
      <c r="MW36" s="196"/>
      <c r="MX36" s="196"/>
      <c r="MY36" s="196"/>
      <c r="MZ36" s="196"/>
      <c r="NA36" s="196"/>
      <c r="NB36" s="196"/>
      <c r="NC36" s="196"/>
      <c r="ND36" s="196"/>
      <c r="NE36" s="196"/>
      <c r="NF36" s="196"/>
      <c r="NG36" s="196"/>
      <c r="NH36" s="196"/>
      <c r="NI36" s="196"/>
      <c r="NJ36" s="196"/>
      <c r="NK36" s="196"/>
      <c r="NL36" s="196"/>
      <c r="NM36" s="196"/>
      <c r="NN36" s="196"/>
      <c r="NO36" s="196"/>
      <c r="NP36" s="196"/>
      <c r="NQ36" s="196"/>
      <c r="NR36" s="196"/>
      <c r="NS36" s="196"/>
      <c r="NT36" s="196"/>
      <c r="NU36" s="196"/>
      <c r="NV36" s="196"/>
      <c r="NW36" s="196"/>
      <c r="NX36" s="196"/>
      <c r="NY36" s="196"/>
      <c r="NZ36" s="196"/>
      <c r="OA36" s="196"/>
      <c r="OB36" s="196"/>
      <c r="OC36" s="196"/>
      <c r="OD36" s="196"/>
      <c r="OE36" s="196"/>
      <c r="OF36" s="196"/>
      <c r="OG36" s="196"/>
      <c r="OH36" s="196"/>
      <c r="OI36" s="196"/>
      <c r="OJ36" s="196"/>
      <c r="OK36" s="196"/>
      <c r="OL36" s="196"/>
      <c r="OM36" s="196"/>
      <c r="ON36" s="196"/>
      <c r="OO36" s="196"/>
      <c r="OP36" s="196"/>
      <c r="OQ36" s="196"/>
      <c r="OR36" s="196"/>
      <c r="OS36" s="196"/>
      <c r="OT36" s="196"/>
      <c r="OU36" s="196"/>
      <c r="OV36" s="196"/>
      <c r="OW36" s="196"/>
      <c r="OX36" s="196"/>
      <c r="OY36" s="196"/>
      <c r="OZ36" s="196"/>
      <c r="PA36" s="196"/>
      <c r="PB36" s="196"/>
      <c r="PC36" s="196"/>
      <c r="PD36" s="196"/>
      <c r="PE36" s="196"/>
      <c r="PF36" s="196"/>
      <c r="PG36" s="196"/>
      <c r="PH36" s="196"/>
      <c r="PI36" s="196"/>
      <c r="PJ36" s="196"/>
      <c r="PK36" s="196"/>
      <c r="PL36" s="196"/>
      <c r="PM36" s="196"/>
      <c r="PN36" s="196"/>
      <c r="PO36" s="196"/>
      <c r="PP36" s="196"/>
      <c r="PQ36" s="196"/>
      <c r="PR36" s="196"/>
      <c r="PS36" s="196"/>
      <c r="PT36" s="196"/>
      <c r="PU36" s="196"/>
      <c r="PV36" s="196"/>
      <c r="PW36" s="196"/>
      <c r="PX36" s="196"/>
      <c r="PY36" s="196"/>
      <c r="PZ36" s="196"/>
      <c r="QA36" s="196"/>
      <c r="QB36" s="196"/>
      <c r="QC36" s="196"/>
      <c r="QD36" s="196"/>
      <c r="QE36" s="196"/>
      <c r="QF36" s="196"/>
      <c r="QG36" s="196"/>
      <c r="QH36" s="196"/>
      <c r="QI36" s="196"/>
      <c r="QJ36" s="196"/>
      <c r="QK36" s="196"/>
      <c r="QL36" s="196"/>
      <c r="QM36" s="196"/>
      <c r="QN36" s="196"/>
      <c r="QO36" s="196"/>
      <c r="QP36" s="196"/>
      <c r="QQ36" s="196"/>
      <c r="QR36" s="196"/>
      <c r="QS36" s="196"/>
      <c r="QT36" s="196"/>
      <c r="QU36" s="196"/>
      <c r="QV36" s="196"/>
      <c r="QW36" s="196"/>
      <c r="QX36" s="196"/>
      <c r="QY36" s="196"/>
      <c r="QZ36" s="196"/>
      <c r="RA36" s="196"/>
      <c r="RB36" s="196"/>
      <c r="RC36" s="196"/>
      <c r="RD36" s="196"/>
      <c r="RE36" s="196"/>
      <c r="RF36" s="196"/>
      <c r="RG36" s="196"/>
      <c r="RH36" s="196"/>
      <c r="RI36" s="196"/>
      <c r="RJ36" s="196"/>
      <c r="RK36" s="196"/>
      <c r="RL36" s="196"/>
      <c r="RM36" s="196"/>
      <c r="RN36" s="196"/>
      <c r="RO36" s="196"/>
      <c r="RP36" s="196"/>
      <c r="RQ36" s="196"/>
      <c r="RR36" s="196"/>
      <c r="RS36" s="196"/>
      <c r="RT36" s="196"/>
      <c r="RU36" s="196"/>
      <c r="RV36" s="196"/>
      <c r="RW36" s="196"/>
      <c r="RX36" s="196"/>
    </row>
    <row r="37" spans="1:492" s="197" customFormat="1">
      <c r="A37" s="206"/>
      <c r="B37" s="206"/>
      <c r="C37" s="206"/>
      <c r="D37" s="242"/>
      <c r="E37" s="242"/>
      <c r="F37" s="242"/>
      <c r="G37" s="240"/>
      <c r="H37" s="240"/>
      <c r="I37" s="240"/>
      <c r="J37" s="240"/>
      <c r="K37" s="240"/>
      <c r="L37" s="240"/>
      <c r="M37" s="240"/>
      <c r="N37" s="240"/>
      <c r="O37" s="240"/>
      <c r="P37" s="240"/>
      <c r="Q37" s="240"/>
      <c r="R37" s="240"/>
      <c r="T37" s="241"/>
      <c r="U37" s="241"/>
      <c r="V37" s="241"/>
      <c r="W37" s="241"/>
      <c r="X37" s="241"/>
      <c r="Y37" s="241"/>
      <c r="Z37" s="241"/>
      <c r="AA37" s="241"/>
      <c r="AB37" s="241"/>
      <c r="AC37" s="241"/>
      <c r="AD37" s="241"/>
      <c r="AE37" s="241"/>
      <c r="AF37" s="241"/>
      <c r="AG37" s="241"/>
      <c r="AH37" s="241"/>
      <c r="AI37" s="241"/>
      <c r="AJ37" s="241"/>
      <c r="AK37" s="241"/>
      <c r="AL37" s="241"/>
      <c r="AM37" s="241"/>
      <c r="AN37" s="241"/>
      <c r="AO37" s="241"/>
      <c r="AP37" s="241"/>
      <c r="AQ37" s="241"/>
      <c r="AR37" s="241"/>
      <c r="AS37" s="241"/>
      <c r="AT37" s="241"/>
      <c r="AU37" s="241"/>
      <c r="AV37" s="241"/>
      <c r="AW37" s="241"/>
      <c r="AX37" s="241"/>
      <c r="AY37" s="241"/>
      <c r="AZ37" s="241"/>
      <c r="BA37" s="241"/>
      <c r="BB37" s="241"/>
      <c r="BC37" s="241"/>
      <c r="BD37" s="241"/>
      <c r="BE37" s="241"/>
      <c r="BF37" s="241"/>
      <c r="BG37" s="241"/>
      <c r="BH37" s="206"/>
      <c r="BI37" s="196"/>
      <c r="BJ37" s="196"/>
      <c r="BK37" s="196"/>
      <c r="BL37" s="196"/>
      <c r="BM37" s="196"/>
      <c r="BN37" s="196"/>
      <c r="DV37" s="196"/>
      <c r="DW37" s="196"/>
      <c r="DX37" s="196"/>
      <c r="DY37" s="196"/>
      <c r="DZ37" s="196"/>
      <c r="EA37" s="196"/>
      <c r="EB37" s="196"/>
      <c r="EC37" s="196"/>
      <c r="ED37" s="196"/>
      <c r="EE37" s="196"/>
      <c r="EF37" s="196"/>
      <c r="EG37" s="196"/>
      <c r="EH37" s="196"/>
      <c r="EI37" s="196"/>
      <c r="EJ37" s="196"/>
      <c r="EK37" s="196"/>
      <c r="EL37" s="196"/>
      <c r="EM37" s="196"/>
      <c r="EN37" s="196"/>
      <c r="EO37" s="196"/>
      <c r="EP37" s="196"/>
      <c r="EQ37" s="196"/>
      <c r="ER37" s="196"/>
      <c r="ES37" s="196"/>
      <c r="ET37" s="196"/>
      <c r="EU37" s="196"/>
      <c r="EV37" s="196"/>
      <c r="EW37" s="196"/>
      <c r="EX37" s="196"/>
      <c r="EY37" s="196"/>
      <c r="EZ37" s="196"/>
      <c r="FA37" s="196"/>
      <c r="FB37" s="196"/>
      <c r="FC37" s="196"/>
      <c r="FD37" s="196"/>
      <c r="FE37" s="196"/>
      <c r="FF37" s="196"/>
      <c r="FG37" s="196"/>
      <c r="FH37" s="196"/>
      <c r="FI37" s="196"/>
      <c r="FJ37" s="196"/>
      <c r="FK37" s="196"/>
      <c r="FL37" s="196"/>
      <c r="FM37" s="196"/>
      <c r="FN37" s="196"/>
      <c r="FO37" s="196"/>
      <c r="FP37" s="196"/>
      <c r="FQ37" s="196"/>
      <c r="FR37" s="196"/>
      <c r="FS37" s="196"/>
      <c r="FT37" s="196"/>
      <c r="FU37" s="196"/>
      <c r="FV37" s="196"/>
      <c r="FW37" s="196"/>
      <c r="FX37" s="196"/>
      <c r="FY37" s="196"/>
      <c r="FZ37" s="196"/>
      <c r="GA37" s="196"/>
      <c r="GB37" s="196"/>
      <c r="GC37" s="196"/>
      <c r="GD37" s="196"/>
      <c r="GE37" s="196"/>
      <c r="GF37" s="196"/>
      <c r="GG37" s="196"/>
      <c r="GH37" s="196"/>
      <c r="GI37" s="196"/>
      <c r="GJ37" s="196"/>
      <c r="GK37" s="196"/>
      <c r="GL37" s="196"/>
      <c r="GM37" s="196"/>
      <c r="GN37" s="196"/>
      <c r="GO37" s="196"/>
      <c r="GP37" s="196"/>
      <c r="GQ37" s="196"/>
      <c r="GR37" s="196"/>
      <c r="GS37" s="196"/>
      <c r="GT37" s="196"/>
      <c r="GU37" s="196"/>
      <c r="GV37" s="196"/>
      <c r="GW37" s="196"/>
      <c r="GX37" s="196"/>
      <c r="GY37" s="196"/>
      <c r="GZ37" s="196"/>
      <c r="HA37" s="196"/>
      <c r="HB37" s="196"/>
      <c r="HC37" s="196"/>
      <c r="HD37" s="196"/>
      <c r="HE37" s="196"/>
      <c r="HF37" s="196"/>
      <c r="HG37" s="196"/>
      <c r="HH37" s="196"/>
      <c r="HI37" s="196"/>
      <c r="HJ37" s="196"/>
      <c r="HK37" s="196"/>
      <c r="HL37" s="196"/>
      <c r="HM37" s="196"/>
      <c r="HN37" s="196"/>
      <c r="HO37" s="196"/>
      <c r="HP37" s="196"/>
      <c r="HQ37" s="196"/>
      <c r="HR37" s="196"/>
      <c r="HS37" s="196"/>
      <c r="HT37" s="196"/>
      <c r="HU37" s="196"/>
      <c r="HV37" s="196"/>
      <c r="HW37" s="196"/>
      <c r="HX37" s="196"/>
      <c r="HY37" s="196"/>
      <c r="HZ37" s="196"/>
      <c r="IA37" s="196"/>
      <c r="IB37" s="196"/>
      <c r="IC37" s="196"/>
      <c r="ID37" s="196"/>
      <c r="IE37" s="196"/>
      <c r="IF37" s="196"/>
      <c r="IG37" s="196"/>
      <c r="IH37" s="196"/>
      <c r="II37" s="196"/>
      <c r="IJ37" s="196"/>
      <c r="IK37" s="196"/>
      <c r="IL37" s="196"/>
      <c r="IM37" s="196"/>
      <c r="IN37" s="196"/>
      <c r="IO37" s="196"/>
      <c r="IP37" s="196"/>
      <c r="IQ37" s="196"/>
      <c r="IR37" s="196"/>
      <c r="IS37" s="196"/>
      <c r="IT37" s="196"/>
      <c r="IU37" s="196"/>
      <c r="IV37" s="196"/>
      <c r="IW37" s="196"/>
      <c r="IX37" s="196"/>
      <c r="IY37" s="196"/>
      <c r="IZ37" s="196"/>
      <c r="JA37" s="196"/>
      <c r="JB37" s="196"/>
      <c r="JC37" s="196"/>
      <c r="JD37" s="196"/>
      <c r="JE37" s="196"/>
      <c r="JF37" s="196"/>
      <c r="JG37" s="196"/>
      <c r="JH37" s="196"/>
      <c r="JI37" s="196"/>
      <c r="JJ37" s="196"/>
      <c r="JK37" s="196"/>
      <c r="JL37" s="196"/>
      <c r="JM37" s="196"/>
      <c r="JN37" s="196"/>
      <c r="JO37" s="196"/>
      <c r="JP37" s="196"/>
      <c r="JQ37" s="196"/>
      <c r="JR37" s="196"/>
      <c r="JS37" s="196"/>
      <c r="JT37" s="196"/>
      <c r="JU37" s="196"/>
      <c r="JV37" s="196"/>
      <c r="JW37" s="196"/>
      <c r="JX37" s="196"/>
      <c r="JY37" s="196"/>
      <c r="JZ37" s="196"/>
      <c r="KA37" s="196"/>
      <c r="KB37" s="196"/>
      <c r="KC37" s="196"/>
      <c r="KD37" s="196"/>
      <c r="KE37" s="196"/>
      <c r="KF37" s="196"/>
      <c r="KG37" s="196"/>
      <c r="KH37" s="196"/>
      <c r="KI37" s="196"/>
      <c r="KJ37" s="196"/>
      <c r="KK37" s="196"/>
      <c r="KL37" s="196"/>
      <c r="KM37" s="196"/>
      <c r="KN37" s="196"/>
      <c r="KO37" s="196"/>
      <c r="KP37" s="196"/>
      <c r="KQ37" s="196"/>
      <c r="KR37" s="196"/>
      <c r="KS37" s="196"/>
      <c r="KT37" s="196"/>
      <c r="KU37" s="196"/>
      <c r="KV37" s="196"/>
      <c r="KW37" s="196"/>
      <c r="KX37" s="196"/>
      <c r="KY37" s="196"/>
      <c r="KZ37" s="196"/>
      <c r="LA37" s="196"/>
      <c r="LB37" s="196"/>
      <c r="LC37" s="196"/>
      <c r="LD37" s="196"/>
      <c r="LE37" s="196"/>
      <c r="LF37" s="196"/>
      <c r="LG37" s="196"/>
      <c r="LH37" s="196"/>
      <c r="LI37" s="196"/>
      <c r="LJ37" s="196"/>
      <c r="LK37" s="196"/>
      <c r="LL37" s="196"/>
      <c r="LM37" s="196"/>
      <c r="LN37" s="196"/>
      <c r="LO37" s="196"/>
      <c r="LP37" s="196"/>
      <c r="LQ37" s="196"/>
      <c r="LR37" s="196"/>
      <c r="LS37" s="196"/>
      <c r="LT37" s="196"/>
      <c r="LU37" s="196"/>
      <c r="LV37" s="196"/>
      <c r="LW37" s="196"/>
      <c r="LX37" s="196"/>
      <c r="LY37" s="196"/>
      <c r="LZ37" s="196"/>
      <c r="MA37" s="196"/>
      <c r="MB37" s="196"/>
      <c r="MC37" s="196"/>
      <c r="MD37" s="196"/>
      <c r="ME37" s="196"/>
      <c r="MF37" s="196"/>
      <c r="MG37" s="196"/>
      <c r="MH37" s="196"/>
      <c r="MI37" s="196"/>
      <c r="MJ37" s="196"/>
      <c r="MK37" s="196"/>
      <c r="ML37" s="196"/>
      <c r="MM37" s="196"/>
      <c r="MN37" s="196"/>
      <c r="MO37" s="196"/>
      <c r="MP37" s="196"/>
      <c r="MQ37" s="196"/>
      <c r="MR37" s="196"/>
      <c r="MS37" s="196"/>
      <c r="MT37" s="196"/>
      <c r="MU37" s="196"/>
      <c r="MV37" s="196"/>
      <c r="MW37" s="196"/>
      <c r="MX37" s="196"/>
      <c r="MY37" s="196"/>
      <c r="MZ37" s="196"/>
      <c r="NA37" s="196"/>
      <c r="NB37" s="196"/>
      <c r="NC37" s="196"/>
      <c r="ND37" s="196"/>
      <c r="NE37" s="196"/>
      <c r="NF37" s="196"/>
      <c r="NG37" s="196"/>
      <c r="NH37" s="196"/>
      <c r="NI37" s="196"/>
      <c r="NJ37" s="196"/>
      <c r="NK37" s="196"/>
      <c r="NL37" s="196"/>
      <c r="NM37" s="196"/>
      <c r="NN37" s="196"/>
      <c r="NO37" s="196"/>
      <c r="NP37" s="196"/>
      <c r="NQ37" s="196"/>
      <c r="NR37" s="196"/>
      <c r="NS37" s="196"/>
      <c r="NT37" s="196"/>
      <c r="NU37" s="196"/>
      <c r="NV37" s="196"/>
      <c r="NW37" s="196"/>
      <c r="NX37" s="196"/>
      <c r="NY37" s="196"/>
      <c r="NZ37" s="196"/>
      <c r="OA37" s="196"/>
      <c r="OB37" s="196"/>
      <c r="OC37" s="196"/>
      <c r="OD37" s="196"/>
      <c r="OE37" s="196"/>
      <c r="OF37" s="196"/>
      <c r="OG37" s="196"/>
      <c r="OH37" s="196"/>
      <c r="OI37" s="196"/>
      <c r="OJ37" s="196"/>
      <c r="OK37" s="196"/>
      <c r="OL37" s="196"/>
      <c r="OM37" s="196"/>
      <c r="ON37" s="196"/>
      <c r="OO37" s="196"/>
      <c r="OP37" s="196"/>
      <c r="OQ37" s="196"/>
      <c r="OR37" s="196"/>
      <c r="OS37" s="196"/>
      <c r="OT37" s="196"/>
      <c r="OU37" s="196"/>
      <c r="OV37" s="196"/>
      <c r="OW37" s="196"/>
      <c r="OX37" s="196"/>
      <c r="OY37" s="196"/>
      <c r="OZ37" s="196"/>
      <c r="PA37" s="196"/>
      <c r="PB37" s="196"/>
      <c r="PC37" s="196"/>
      <c r="PD37" s="196"/>
      <c r="PE37" s="196"/>
      <c r="PF37" s="196"/>
      <c r="PG37" s="196"/>
      <c r="PH37" s="196"/>
      <c r="PI37" s="196"/>
      <c r="PJ37" s="196"/>
      <c r="PK37" s="196"/>
      <c r="PL37" s="196"/>
      <c r="PM37" s="196"/>
      <c r="PN37" s="196"/>
      <c r="PO37" s="196"/>
      <c r="PP37" s="196"/>
      <c r="PQ37" s="196"/>
      <c r="PR37" s="196"/>
      <c r="PS37" s="196"/>
      <c r="PT37" s="196"/>
      <c r="PU37" s="196"/>
      <c r="PV37" s="196"/>
      <c r="PW37" s="196"/>
      <c r="PX37" s="196"/>
      <c r="PY37" s="196"/>
      <c r="PZ37" s="196"/>
      <c r="QA37" s="196"/>
      <c r="QB37" s="196"/>
      <c r="QC37" s="196"/>
      <c r="QD37" s="196"/>
      <c r="QE37" s="196"/>
      <c r="QF37" s="196"/>
      <c r="QG37" s="196"/>
      <c r="QH37" s="196"/>
      <c r="QI37" s="196"/>
      <c r="QJ37" s="196"/>
      <c r="QK37" s="196"/>
      <c r="QL37" s="196"/>
      <c r="QM37" s="196"/>
      <c r="QN37" s="196"/>
      <c r="QO37" s="196"/>
      <c r="QP37" s="196"/>
      <c r="QQ37" s="196"/>
      <c r="QR37" s="196"/>
      <c r="QS37" s="196"/>
      <c r="QT37" s="196"/>
      <c r="QU37" s="196"/>
      <c r="QV37" s="196"/>
      <c r="QW37" s="196"/>
      <c r="QX37" s="196"/>
      <c r="QY37" s="196"/>
      <c r="QZ37" s="196"/>
      <c r="RA37" s="196"/>
      <c r="RB37" s="196"/>
      <c r="RC37" s="196"/>
      <c r="RD37" s="196"/>
      <c r="RE37" s="196"/>
      <c r="RF37" s="196"/>
      <c r="RG37" s="196"/>
      <c r="RH37" s="196"/>
      <c r="RI37" s="196"/>
      <c r="RJ37" s="196"/>
      <c r="RK37" s="196"/>
      <c r="RL37" s="196"/>
      <c r="RM37" s="196"/>
      <c r="RN37" s="196"/>
      <c r="RO37" s="196"/>
      <c r="RP37" s="196"/>
      <c r="RQ37" s="196"/>
      <c r="RR37" s="196"/>
      <c r="RS37" s="196"/>
      <c r="RT37" s="196"/>
      <c r="RU37" s="196"/>
      <c r="RV37" s="196"/>
      <c r="RW37" s="196"/>
      <c r="RX37" s="196"/>
    </row>
    <row r="38" spans="1:492" s="197" customFormat="1" ht="18" customHeight="1">
      <c r="A38" s="206"/>
      <c r="B38" s="630" t="s">
        <v>189</v>
      </c>
      <c r="C38" s="630"/>
      <c r="D38" s="630"/>
      <c r="E38" s="630"/>
      <c r="F38" s="630"/>
      <c r="G38" s="630"/>
      <c r="H38" s="630"/>
      <c r="I38" s="630"/>
      <c r="J38" s="630"/>
      <c r="K38" s="630"/>
      <c r="L38" s="630"/>
      <c r="M38" s="630"/>
      <c r="N38" s="630"/>
      <c r="O38" s="630"/>
      <c r="P38" s="630"/>
      <c r="Q38" s="630"/>
      <c r="R38" s="630"/>
      <c r="S38" s="630"/>
      <c r="T38" s="630"/>
      <c r="U38" s="630"/>
      <c r="V38" s="630"/>
      <c r="W38" s="630"/>
      <c r="X38" s="630"/>
      <c r="Y38" s="630"/>
      <c r="Z38" s="630"/>
      <c r="AA38" s="630"/>
      <c r="AB38" s="630"/>
      <c r="AC38" s="630"/>
      <c r="AD38" s="630"/>
      <c r="AE38" s="630"/>
      <c r="AF38" s="630"/>
      <c r="AG38" s="630"/>
      <c r="AH38" s="630"/>
      <c r="AI38" s="630"/>
      <c r="AJ38" s="630"/>
      <c r="AK38" s="630"/>
      <c r="AL38" s="209"/>
      <c r="AM38" s="209"/>
      <c r="AN38" s="209"/>
      <c r="AO38" s="209"/>
      <c r="AP38" s="209"/>
      <c r="AQ38" s="206"/>
      <c r="AR38" s="206"/>
      <c r="AS38" s="206"/>
      <c r="AT38" s="206"/>
      <c r="AU38" s="206"/>
      <c r="AV38" s="206"/>
      <c r="AW38" s="206"/>
      <c r="AX38" s="206"/>
      <c r="AY38" s="206"/>
      <c r="AZ38" s="206"/>
      <c r="BA38" s="206"/>
      <c r="BB38" s="206"/>
      <c r="BC38" s="206"/>
      <c r="BD38" s="206"/>
      <c r="BE38" s="206"/>
      <c r="BF38" s="206"/>
      <c r="BG38" s="206"/>
      <c r="BH38" s="206"/>
      <c r="BI38" s="196"/>
      <c r="BJ38" s="196"/>
      <c r="BK38" s="196"/>
      <c r="BL38" s="196"/>
      <c r="BM38" s="196"/>
      <c r="BN38" s="196"/>
      <c r="DV38" s="196"/>
      <c r="DW38" s="196"/>
      <c r="DX38" s="196"/>
      <c r="DY38" s="196"/>
      <c r="DZ38" s="196"/>
      <c r="EA38" s="196"/>
      <c r="EB38" s="196"/>
      <c r="EC38" s="196"/>
      <c r="ED38" s="196"/>
      <c r="EE38" s="196"/>
      <c r="EF38" s="196"/>
      <c r="EG38" s="196"/>
      <c r="EH38" s="196"/>
      <c r="EI38" s="196"/>
      <c r="EJ38" s="196"/>
      <c r="EK38" s="196"/>
      <c r="EL38" s="196"/>
      <c r="EM38" s="196"/>
      <c r="EN38" s="196"/>
      <c r="EO38" s="196"/>
      <c r="EP38" s="196"/>
      <c r="EQ38" s="196"/>
      <c r="ER38" s="196"/>
      <c r="ES38" s="196"/>
      <c r="ET38" s="196"/>
      <c r="EU38" s="196"/>
      <c r="EV38" s="196"/>
      <c r="EW38" s="196"/>
      <c r="EX38" s="196"/>
      <c r="EY38" s="196"/>
      <c r="EZ38" s="196"/>
      <c r="FA38" s="196"/>
      <c r="FB38" s="196"/>
      <c r="FC38" s="196"/>
      <c r="FD38" s="196"/>
      <c r="FE38" s="196"/>
      <c r="FF38" s="196"/>
      <c r="FG38" s="196"/>
      <c r="FH38" s="196"/>
      <c r="FI38" s="196"/>
      <c r="FJ38" s="196"/>
      <c r="FK38" s="196"/>
      <c r="FL38" s="196"/>
      <c r="FM38" s="196"/>
      <c r="FN38" s="196"/>
      <c r="FO38" s="196"/>
      <c r="FP38" s="196"/>
      <c r="FQ38" s="196"/>
      <c r="FR38" s="196"/>
      <c r="FS38" s="196"/>
      <c r="FT38" s="196"/>
      <c r="FU38" s="196"/>
      <c r="FV38" s="196"/>
      <c r="FW38" s="196"/>
      <c r="FX38" s="196"/>
      <c r="FY38" s="196"/>
      <c r="FZ38" s="196"/>
      <c r="GA38" s="196"/>
      <c r="GB38" s="196"/>
      <c r="GC38" s="196"/>
      <c r="GD38" s="196"/>
      <c r="GE38" s="196"/>
      <c r="GF38" s="196"/>
      <c r="GG38" s="196"/>
      <c r="GH38" s="196"/>
      <c r="GI38" s="196"/>
      <c r="GJ38" s="196"/>
      <c r="GK38" s="196"/>
      <c r="GL38" s="196"/>
      <c r="GM38" s="196"/>
      <c r="GN38" s="196"/>
      <c r="GO38" s="196"/>
      <c r="GP38" s="196"/>
      <c r="GQ38" s="196"/>
      <c r="GR38" s="196"/>
      <c r="GS38" s="196"/>
      <c r="GT38" s="196"/>
      <c r="GU38" s="196"/>
      <c r="GV38" s="196"/>
      <c r="GW38" s="196"/>
      <c r="GX38" s="196"/>
      <c r="GY38" s="196"/>
      <c r="GZ38" s="196"/>
      <c r="HA38" s="196"/>
      <c r="HB38" s="196"/>
      <c r="HC38" s="196"/>
      <c r="HD38" s="196"/>
      <c r="HE38" s="196"/>
      <c r="HF38" s="196"/>
      <c r="HG38" s="196"/>
      <c r="HH38" s="196"/>
      <c r="HI38" s="196"/>
      <c r="HJ38" s="196"/>
      <c r="HK38" s="196"/>
      <c r="HL38" s="196"/>
      <c r="HM38" s="196"/>
      <c r="HN38" s="196"/>
      <c r="HO38" s="196"/>
      <c r="HP38" s="196"/>
      <c r="HQ38" s="196"/>
      <c r="HR38" s="196"/>
      <c r="HS38" s="196"/>
      <c r="HT38" s="196"/>
      <c r="HU38" s="196"/>
      <c r="HV38" s="196"/>
      <c r="HW38" s="196"/>
      <c r="HX38" s="196"/>
      <c r="HY38" s="196"/>
      <c r="HZ38" s="196"/>
      <c r="IA38" s="196"/>
      <c r="IB38" s="196"/>
      <c r="IC38" s="196"/>
      <c r="ID38" s="196"/>
      <c r="IE38" s="196"/>
      <c r="IF38" s="196"/>
      <c r="IG38" s="196"/>
      <c r="IH38" s="196"/>
      <c r="II38" s="196"/>
      <c r="IJ38" s="196"/>
      <c r="IK38" s="196"/>
      <c r="IL38" s="196"/>
      <c r="IM38" s="196"/>
      <c r="IN38" s="196"/>
      <c r="IO38" s="196"/>
      <c r="IP38" s="196"/>
      <c r="IQ38" s="196"/>
      <c r="IR38" s="196"/>
      <c r="IS38" s="196"/>
      <c r="IT38" s="196"/>
      <c r="IU38" s="196"/>
      <c r="IV38" s="196"/>
      <c r="IW38" s="196"/>
      <c r="IX38" s="196"/>
      <c r="IY38" s="196"/>
      <c r="IZ38" s="196"/>
      <c r="JA38" s="196"/>
      <c r="JB38" s="196"/>
      <c r="JC38" s="196"/>
      <c r="JD38" s="196"/>
      <c r="JE38" s="196"/>
      <c r="JF38" s="196"/>
      <c r="JG38" s="196"/>
      <c r="JH38" s="196"/>
      <c r="JI38" s="196"/>
      <c r="JJ38" s="196"/>
      <c r="JK38" s="196"/>
      <c r="JL38" s="196"/>
      <c r="JM38" s="196"/>
      <c r="JN38" s="196"/>
      <c r="JO38" s="196"/>
      <c r="JP38" s="196"/>
      <c r="JQ38" s="196"/>
      <c r="JR38" s="196"/>
      <c r="JS38" s="196"/>
      <c r="JT38" s="196"/>
      <c r="JU38" s="196"/>
      <c r="JV38" s="196"/>
      <c r="JW38" s="196"/>
      <c r="JX38" s="196"/>
      <c r="JY38" s="196"/>
      <c r="JZ38" s="196"/>
      <c r="KA38" s="196"/>
      <c r="KB38" s="196"/>
      <c r="KC38" s="196"/>
      <c r="KD38" s="196"/>
      <c r="KE38" s="196"/>
      <c r="KF38" s="196"/>
      <c r="KG38" s="196"/>
      <c r="KH38" s="196"/>
      <c r="KI38" s="196"/>
      <c r="KJ38" s="196"/>
      <c r="KK38" s="196"/>
      <c r="KL38" s="196"/>
      <c r="KM38" s="196"/>
      <c r="KN38" s="196"/>
      <c r="KO38" s="196"/>
      <c r="KP38" s="196"/>
      <c r="KQ38" s="196"/>
      <c r="KR38" s="196"/>
      <c r="KS38" s="196"/>
      <c r="KT38" s="196"/>
      <c r="KU38" s="196"/>
      <c r="KV38" s="196"/>
      <c r="KW38" s="196"/>
      <c r="KX38" s="196"/>
      <c r="KY38" s="196"/>
      <c r="KZ38" s="196"/>
      <c r="LA38" s="196"/>
      <c r="LB38" s="196"/>
      <c r="LC38" s="196"/>
      <c r="LD38" s="196"/>
      <c r="LE38" s="196"/>
      <c r="LF38" s="196"/>
      <c r="LG38" s="196"/>
      <c r="LH38" s="196"/>
      <c r="LI38" s="196"/>
      <c r="LJ38" s="196"/>
      <c r="LK38" s="196"/>
      <c r="LL38" s="196"/>
      <c r="LM38" s="196"/>
      <c r="LN38" s="196"/>
      <c r="LO38" s="196"/>
      <c r="LP38" s="196"/>
      <c r="LQ38" s="196"/>
      <c r="LR38" s="196"/>
      <c r="LS38" s="196"/>
      <c r="LT38" s="196"/>
      <c r="LU38" s="196"/>
      <c r="LV38" s="196"/>
      <c r="LW38" s="196"/>
      <c r="LX38" s="196"/>
      <c r="LY38" s="196"/>
      <c r="LZ38" s="196"/>
      <c r="MA38" s="196"/>
      <c r="MB38" s="196"/>
      <c r="MC38" s="196"/>
      <c r="MD38" s="196"/>
      <c r="ME38" s="196"/>
      <c r="MF38" s="196"/>
      <c r="MG38" s="196"/>
      <c r="MH38" s="196"/>
      <c r="MI38" s="196"/>
      <c r="MJ38" s="196"/>
      <c r="MK38" s="196"/>
      <c r="ML38" s="196"/>
      <c r="MM38" s="196"/>
      <c r="MN38" s="196"/>
      <c r="MO38" s="196"/>
      <c r="MP38" s="196"/>
      <c r="MQ38" s="196"/>
      <c r="MR38" s="196"/>
      <c r="MS38" s="196"/>
      <c r="MT38" s="196"/>
      <c r="MU38" s="196"/>
      <c r="MV38" s="196"/>
      <c r="MW38" s="196"/>
      <c r="MX38" s="196"/>
      <c r="MY38" s="196"/>
      <c r="MZ38" s="196"/>
      <c r="NA38" s="196"/>
      <c r="NB38" s="196"/>
      <c r="NC38" s="196"/>
      <c r="ND38" s="196"/>
      <c r="NE38" s="196"/>
      <c r="NF38" s="196"/>
      <c r="NG38" s="196"/>
      <c r="NH38" s="196"/>
      <c r="NI38" s="196"/>
      <c r="NJ38" s="196"/>
      <c r="NK38" s="196"/>
      <c r="NL38" s="196"/>
      <c r="NM38" s="196"/>
      <c r="NN38" s="196"/>
      <c r="NO38" s="196"/>
      <c r="NP38" s="196"/>
      <c r="NQ38" s="196"/>
      <c r="NR38" s="196"/>
      <c r="NS38" s="196"/>
      <c r="NT38" s="196"/>
      <c r="NU38" s="196"/>
      <c r="NV38" s="196"/>
      <c r="NW38" s="196"/>
      <c r="NX38" s="196"/>
      <c r="NY38" s="196"/>
      <c r="NZ38" s="196"/>
      <c r="OA38" s="196"/>
      <c r="OB38" s="196"/>
      <c r="OC38" s="196"/>
      <c r="OD38" s="196"/>
      <c r="OE38" s="196"/>
      <c r="OF38" s="196"/>
      <c r="OG38" s="196"/>
      <c r="OH38" s="196"/>
      <c r="OI38" s="196"/>
      <c r="OJ38" s="196"/>
      <c r="OK38" s="196"/>
      <c r="OL38" s="196"/>
      <c r="OM38" s="196"/>
      <c r="ON38" s="196"/>
      <c r="OO38" s="196"/>
      <c r="OP38" s="196"/>
      <c r="OQ38" s="196"/>
      <c r="OR38" s="196"/>
      <c r="OS38" s="196"/>
      <c r="OT38" s="196"/>
      <c r="OU38" s="196"/>
      <c r="OV38" s="196"/>
      <c r="OW38" s="196"/>
      <c r="OX38" s="196"/>
      <c r="OY38" s="196"/>
      <c r="OZ38" s="196"/>
      <c r="PA38" s="196"/>
      <c r="PB38" s="196"/>
      <c r="PC38" s="196"/>
      <c r="PD38" s="196"/>
      <c r="PE38" s="196"/>
      <c r="PF38" s="196"/>
      <c r="PG38" s="196"/>
      <c r="PH38" s="196"/>
      <c r="PI38" s="196"/>
      <c r="PJ38" s="196"/>
      <c r="PK38" s="196"/>
      <c r="PL38" s="196"/>
      <c r="PM38" s="196"/>
      <c r="PN38" s="196"/>
      <c r="PO38" s="196"/>
      <c r="PP38" s="196"/>
      <c r="PQ38" s="196"/>
      <c r="PR38" s="196"/>
      <c r="PS38" s="196"/>
      <c r="PT38" s="196"/>
      <c r="PU38" s="196"/>
      <c r="PV38" s="196"/>
      <c r="PW38" s="196"/>
      <c r="PX38" s="196"/>
      <c r="PY38" s="196"/>
      <c r="PZ38" s="196"/>
      <c r="QA38" s="196"/>
      <c r="QB38" s="196"/>
      <c r="QC38" s="196"/>
      <c r="QD38" s="196"/>
      <c r="QE38" s="196"/>
      <c r="QF38" s="196"/>
      <c r="QG38" s="196"/>
      <c r="QH38" s="196"/>
      <c r="QI38" s="196"/>
      <c r="QJ38" s="196"/>
      <c r="QK38" s="196"/>
      <c r="QL38" s="196"/>
      <c r="QM38" s="196"/>
      <c r="QN38" s="196"/>
      <c r="QO38" s="196"/>
      <c r="QP38" s="196"/>
      <c r="QQ38" s="196"/>
      <c r="QR38" s="196"/>
      <c r="QS38" s="196"/>
      <c r="QT38" s="196"/>
      <c r="QU38" s="196"/>
      <c r="QV38" s="196"/>
      <c r="QW38" s="196"/>
      <c r="QX38" s="196"/>
      <c r="QY38" s="196"/>
      <c r="QZ38" s="196"/>
      <c r="RA38" s="196"/>
      <c r="RB38" s="196"/>
      <c r="RC38" s="196"/>
      <c r="RD38" s="196"/>
      <c r="RE38" s="196"/>
      <c r="RF38" s="196"/>
      <c r="RG38" s="196"/>
      <c r="RH38" s="196"/>
      <c r="RI38" s="196"/>
      <c r="RJ38" s="196"/>
      <c r="RK38" s="196"/>
      <c r="RL38" s="196"/>
      <c r="RM38" s="196"/>
      <c r="RN38" s="196"/>
      <c r="RO38" s="196"/>
      <c r="RP38" s="196"/>
      <c r="RQ38" s="196"/>
      <c r="RR38" s="196"/>
      <c r="RS38" s="196"/>
      <c r="RT38" s="196"/>
      <c r="RU38" s="196"/>
      <c r="RV38" s="196"/>
      <c r="RW38" s="196"/>
      <c r="RX38" s="196"/>
    </row>
    <row r="39" spans="1:492" s="197" customFormat="1" ht="18" customHeight="1">
      <c r="A39" s="206"/>
      <c r="B39" s="206"/>
      <c r="C39" s="206" t="s">
        <v>478</v>
      </c>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196"/>
      <c r="BJ39" s="196"/>
      <c r="BK39" s="196"/>
      <c r="BL39" s="196"/>
      <c r="BM39" s="196"/>
      <c r="BN39" s="196"/>
      <c r="DV39" s="196"/>
      <c r="DW39" s="196"/>
      <c r="DX39" s="196"/>
      <c r="DY39" s="196"/>
      <c r="DZ39" s="196"/>
      <c r="EA39" s="196"/>
      <c r="EB39" s="196"/>
      <c r="EC39" s="196"/>
      <c r="ED39" s="196"/>
      <c r="EE39" s="196"/>
      <c r="EF39" s="196"/>
      <c r="EG39" s="196"/>
      <c r="EH39" s="196"/>
      <c r="EI39" s="196"/>
      <c r="EJ39" s="196"/>
      <c r="EK39" s="196"/>
      <c r="EL39" s="196"/>
      <c r="EM39" s="196"/>
      <c r="EN39" s="196"/>
      <c r="EO39" s="196"/>
      <c r="EP39" s="196"/>
      <c r="EQ39" s="196"/>
      <c r="ER39" s="196"/>
      <c r="ES39" s="196"/>
      <c r="ET39" s="196"/>
      <c r="EU39" s="196"/>
      <c r="EV39" s="196"/>
      <c r="EW39" s="196"/>
      <c r="EX39" s="196"/>
      <c r="EY39" s="196"/>
      <c r="EZ39" s="196"/>
      <c r="FA39" s="196"/>
      <c r="FB39" s="196"/>
      <c r="FC39" s="196"/>
      <c r="FD39" s="196"/>
      <c r="FE39" s="196"/>
      <c r="FF39" s="196"/>
      <c r="FG39" s="196"/>
      <c r="FH39" s="196"/>
      <c r="FI39" s="196"/>
      <c r="FJ39" s="196"/>
      <c r="FK39" s="196"/>
      <c r="FL39" s="196"/>
      <c r="FM39" s="196"/>
      <c r="FN39" s="196"/>
      <c r="FO39" s="196"/>
      <c r="FP39" s="196"/>
      <c r="FQ39" s="196"/>
      <c r="FR39" s="196"/>
      <c r="FS39" s="196"/>
      <c r="FT39" s="196"/>
      <c r="FU39" s="196"/>
      <c r="FV39" s="196"/>
      <c r="FW39" s="196"/>
      <c r="FX39" s="196"/>
      <c r="FY39" s="196"/>
      <c r="FZ39" s="196"/>
      <c r="GA39" s="196"/>
      <c r="GB39" s="196"/>
      <c r="GC39" s="196"/>
      <c r="GD39" s="196"/>
      <c r="GE39" s="196"/>
      <c r="GF39" s="196"/>
      <c r="GG39" s="196"/>
      <c r="GH39" s="196"/>
      <c r="GI39" s="196"/>
      <c r="GJ39" s="196"/>
      <c r="GK39" s="196"/>
      <c r="GL39" s="196"/>
      <c r="GM39" s="196"/>
      <c r="GN39" s="196"/>
      <c r="GO39" s="196"/>
      <c r="GP39" s="196"/>
      <c r="GQ39" s="196"/>
      <c r="GR39" s="196"/>
      <c r="GS39" s="196"/>
      <c r="GT39" s="196"/>
      <c r="GU39" s="196"/>
      <c r="GV39" s="196"/>
      <c r="GW39" s="196"/>
      <c r="GX39" s="196"/>
      <c r="GY39" s="196"/>
      <c r="GZ39" s="196"/>
      <c r="HA39" s="196"/>
      <c r="HB39" s="196"/>
      <c r="HC39" s="196"/>
      <c r="HD39" s="196"/>
      <c r="HE39" s="196"/>
      <c r="HF39" s="196"/>
      <c r="HG39" s="196"/>
      <c r="HH39" s="196"/>
      <c r="HI39" s="196"/>
      <c r="HJ39" s="196"/>
      <c r="HK39" s="196"/>
      <c r="HL39" s="196"/>
      <c r="HM39" s="196"/>
      <c r="HN39" s="196"/>
      <c r="HO39" s="196"/>
      <c r="HP39" s="196"/>
      <c r="HQ39" s="196"/>
      <c r="HR39" s="196"/>
      <c r="HS39" s="196"/>
      <c r="HT39" s="196"/>
      <c r="HU39" s="196"/>
      <c r="HV39" s="196"/>
      <c r="HW39" s="196"/>
      <c r="HX39" s="196"/>
      <c r="HY39" s="196"/>
      <c r="HZ39" s="196"/>
      <c r="IA39" s="196"/>
      <c r="IB39" s="196"/>
      <c r="IC39" s="196"/>
      <c r="ID39" s="196"/>
      <c r="IE39" s="196"/>
      <c r="IF39" s="196"/>
      <c r="IG39" s="196"/>
      <c r="IH39" s="196"/>
      <c r="II39" s="196"/>
      <c r="IJ39" s="196"/>
      <c r="IK39" s="196"/>
      <c r="IL39" s="196"/>
      <c r="IM39" s="196"/>
      <c r="IN39" s="196"/>
      <c r="IO39" s="196"/>
      <c r="IP39" s="196"/>
      <c r="IQ39" s="196"/>
      <c r="IR39" s="196"/>
      <c r="IS39" s="196"/>
      <c r="IT39" s="196"/>
      <c r="IU39" s="196"/>
      <c r="IV39" s="196"/>
      <c r="IW39" s="196"/>
      <c r="IX39" s="196"/>
      <c r="IY39" s="196"/>
      <c r="IZ39" s="196"/>
      <c r="JA39" s="196"/>
      <c r="JB39" s="196"/>
      <c r="JC39" s="196"/>
      <c r="JD39" s="196"/>
      <c r="JE39" s="196"/>
      <c r="JF39" s="196"/>
      <c r="JG39" s="196"/>
      <c r="JH39" s="196"/>
      <c r="JI39" s="196"/>
      <c r="JJ39" s="196"/>
      <c r="JK39" s="196"/>
      <c r="JL39" s="196"/>
      <c r="JM39" s="196"/>
      <c r="JN39" s="196"/>
      <c r="JO39" s="196"/>
      <c r="JP39" s="196"/>
      <c r="JQ39" s="196"/>
      <c r="JR39" s="196"/>
      <c r="JS39" s="196"/>
      <c r="JT39" s="196"/>
      <c r="JU39" s="196"/>
      <c r="JV39" s="196"/>
      <c r="JW39" s="196"/>
      <c r="JX39" s="196"/>
      <c r="JY39" s="196"/>
      <c r="JZ39" s="196"/>
      <c r="KA39" s="196"/>
      <c r="KB39" s="196"/>
      <c r="KC39" s="196"/>
      <c r="KD39" s="196"/>
      <c r="KE39" s="196"/>
      <c r="KF39" s="196"/>
      <c r="KG39" s="196"/>
      <c r="KH39" s="196"/>
      <c r="KI39" s="196"/>
      <c r="KJ39" s="196"/>
      <c r="KK39" s="196"/>
      <c r="KL39" s="196"/>
      <c r="KM39" s="196"/>
      <c r="KN39" s="196"/>
      <c r="KO39" s="196"/>
      <c r="KP39" s="196"/>
      <c r="KQ39" s="196"/>
      <c r="KR39" s="196"/>
      <c r="KS39" s="196"/>
      <c r="KT39" s="196"/>
      <c r="KU39" s="196"/>
      <c r="KV39" s="196"/>
      <c r="KW39" s="196"/>
      <c r="KX39" s="196"/>
      <c r="KY39" s="196"/>
      <c r="KZ39" s="196"/>
      <c r="LA39" s="196"/>
      <c r="LB39" s="196"/>
      <c r="LC39" s="196"/>
      <c r="LD39" s="196"/>
      <c r="LE39" s="196"/>
      <c r="LF39" s="196"/>
      <c r="LG39" s="196"/>
      <c r="LH39" s="196"/>
      <c r="LI39" s="196"/>
      <c r="LJ39" s="196"/>
      <c r="LK39" s="196"/>
      <c r="LL39" s="196"/>
      <c r="LM39" s="196"/>
      <c r="LN39" s="196"/>
      <c r="LO39" s="196"/>
      <c r="LP39" s="196"/>
      <c r="LQ39" s="196"/>
      <c r="LR39" s="196"/>
      <c r="LS39" s="196"/>
      <c r="LT39" s="196"/>
      <c r="LU39" s="196"/>
      <c r="LV39" s="196"/>
      <c r="LW39" s="196"/>
      <c r="LX39" s="196"/>
      <c r="LY39" s="196"/>
      <c r="LZ39" s="196"/>
      <c r="MA39" s="196"/>
      <c r="MB39" s="196"/>
      <c r="MC39" s="196"/>
      <c r="MD39" s="196"/>
      <c r="ME39" s="196"/>
      <c r="MF39" s="196"/>
      <c r="MG39" s="196"/>
      <c r="MH39" s="196"/>
      <c r="MI39" s="196"/>
      <c r="MJ39" s="196"/>
      <c r="MK39" s="196"/>
      <c r="ML39" s="196"/>
      <c r="MM39" s="196"/>
      <c r="MN39" s="196"/>
      <c r="MO39" s="196"/>
      <c r="MP39" s="196"/>
      <c r="MQ39" s="196"/>
      <c r="MR39" s="196"/>
      <c r="MS39" s="196"/>
      <c r="MT39" s="196"/>
      <c r="MU39" s="196"/>
      <c r="MV39" s="196"/>
      <c r="MW39" s="196"/>
      <c r="MX39" s="196"/>
      <c r="MY39" s="196"/>
      <c r="MZ39" s="196"/>
      <c r="NA39" s="196"/>
      <c r="NB39" s="196"/>
      <c r="NC39" s="196"/>
      <c r="ND39" s="196"/>
      <c r="NE39" s="196"/>
      <c r="NF39" s="196"/>
      <c r="NG39" s="196"/>
      <c r="NH39" s="196"/>
      <c r="NI39" s="196"/>
      <c r="NJ39" s="196"/>
      <c r="NK39" s="196"/>
      <c r="NL39" s="196"/>
      <c r="NM39" s="196"/>
      <c r="NN39" s="196"/>
      <c r="NO39" s="196"/>
      <c r="NP39" s="196"/>
      <c r="NQ39" s="196"/>
      <c r="NR39" s="196"/>
      <c r="NS39" s="196"/>
      <c r="NT39" s="196"/>
      <c r="NU39" s="196"/>
      <c r="NV39" s="196"/>
      <c r="NW39" s="196"/>
      <c r="NX39" s="196"/>
      <c r="NY39" s="196"/>
      <c r="NZ39" s="196"/>
      <c r="OA39" s="196"/>
      <c r="OB39" s="196"/>
      <c r="OC39" s="196"/>
      <c r="OD39" s="196"/>
      <c r="OE39" s="196"/>
      <c r="OF39" s="196"/>
      <c r="OG39" s="196"/>
      <c r="OH39" s="196"/>
      <c r="OI39" s="196"/>
      <c r="OJ39" s="196"/>
      <c r="OK39" s="196"/>
      <c r="OL39" s="196"/>
      <c r="OM39" s="196"/>
      <c r="ON39" s="196"/>
      <c r="OO39" s="196"/>
      <c r="OP39" s="196"/>
      <c r="OQ39" s="196"/>
      <c r="OR39" s="196"/>
      <c r="OS39" s="196"/>
      <c r="OT39" s="196"/>
      <c r="OU39" s="196"/>
      <c r="OV39" s="196"/>
      <c r="OW39" s="196"/>
      <c r="OX39" s="196"/>
      <c r="OY39" s="196"/>
      <c r="OZ39" s="196"/>
      <c r="PA39" s="196"/>
      <c r="PB39" s="196"/>
      <c r="PC39" s="196"/>
      <c r="PD39" s="196"/>
      <c r="PE39" s="196"/>
      <c r="PF39" s="196"/>
      <c r="PG39" s="196"/>
      <c r="PH39" s="196"/>
      <c r="PI39" s="196"/>
      <c r="PJ39" s="196"/>
      <c r="PK39" s="196"/>
      <c r="PL39" s="196"/>
      <c r="PM39" s="196"/>
      <c r="PN39" s="196"/>
      <c r="PO39" s="196"/>
      <c r="PP39" s="196"/>
      <c r="PQ39" s="196"/>
      <c r="PR39" s="196"/>
      <c r="PS39" s="196"/>
      <c r="PT39" s="196"/>
      <c r="PU39" s="196"/>
      <c r="PV39" s="196"/>
      <c r="PW39" s="196"/>
      <c r="PX39" s="196"/>
      <c r="PY39" s="196"/>
      <c r="PZ39" s="196"/>
      <c r="QA39" s="196"/>
      <c r="QB39" s="196"/>
      <c r="QC39" s="196"/>
      <c r="QD39" s="196"/>
      <c r="QE39" s="196"/>
      <c r="QF39" s="196"/>
      <c r="QG39" s="196"/>
      <c r="QH39" s="196"/>
      <c r="QI39" s="196"/>
      <c r="QJ39" s="196"/>
      <c r="QK39" s="196"/>
      <c r="QL39" s="196"/>
      <c r="QM39" s="196"/>
      <c r="QN39" s="196"/>
      <c r="QO39" s="196"/>
      <c r="QP39" s="196"/>
      <c r="QQ39" s="196"/>
      <c r="QR39" s="196"/>
      <c r="QS39" s="196"/>
      <c r="QT39" s="196"/>
      <c r="QU39" s="196"/>
      <c r="QV39" s="196"/>
      <c r="QW39" s="196"/>
      <c r="QX39" s="196"/>
      <c r="QY39" s="196"/>
      <c r="QZ39" s="196"/>
      <c r="RA39" s="196"/>
      <c r="RB39" s="196"/>
      <c r="RC39" s="196"/>
      <c r="RD39" s="196"/>
      <c r="RE39" s="196"/>
      <c r="RF39" s="196"/>
      <c r="RG39" s="196"/>
      <c r="RH39" s="196"/>
      <c r="RI39" s="196"/>
      <c r="RJ39" s="196"/>
      <c r="RK39" s="196"/>
      <c r="RL39" s="196"/>
      <c r="RM39" s="196"/>
      <c r="RN39" s="196"/>
      <c r="RO39" s="196"/>
      <c r="RP39" s="196"/>
      <c r="RQ39" s="196"/>
      <c r="RR39" s="196"/>
      <c r="RS39" s="196"/>
      <c r="RT39" s="196"/>
      <c r="RU39" s="196"/>
      <c r="RV39" s="196"/>
      <c r="RW39" s="196"/>
      <c r="RX39" s="196"/>
    </row>
    <row r="40" spans="1:492" s="197" customFormat="1" ht="3" customHeight="1">
      <c r="A40" s="206"/>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c r="BI40" s="196"/>
      <c r="BJ40" s="196"/>
      <c r="BK40" s="196"/>
      <c r="BL40" s="196"/>
      <c r="BM40" s="196"/>
      <c r="BN40" s="196"/>
      <c r="DV40" s="196"/>
      <c r="DW40" s="196"/>
      <c r="DX40" s="196"/>
      <c r="DY40" s="196"/>
      <c r="DZ40" s="196"/>
      <c r="EA40" s="196"/>
      <c r="EB40" s="196"/>
      <c r="EC40" s="196"/>
      <c r="ED40" s="196"/>
      <c r="EE40" s="196"/>
      <c r="EF40" s="196"/>
      <c r="EG40" s="196"/>
      <c r="EH40" s="196"/>
      <c r="EI40" s="196"/>
      <c r="EJ40" s="196"/>
      <c r="EK40" s="196"/>
      <c r="EL40" s="196"/>
      <c r="EM40" s="196"/>
      <c r="EN40" s="196"/>
      <c r="EO40" s="196"/>
      <c r="EP40" s="196"/>
      <c r="EQ40" s="196"/>
      <c r="ER40" s="196"/>
      <c r="ES40" s="196"/>
      <c r="ET40" s="196"/>
      <c r="EU40" s="196"/>
      <c r="EV40" s="196"/>
      <c r="EW40" s="196"/>
      <c r="EX40" s="196"/>
      <c r="EY40" s="196"/>
      <c r="EZ40" s="196"/>
      <c r="FA40" s="196"/>
      <c r="FB40" s="196"/>
      <c r="FC40" s="196"/>
      <c r="FD40" s="196"/>
      <c r="FE40" s="196"/>
      <c r="FF40" s="196"/>
      <c r="FG40" s="196"/>
      <c r="FH40" s="196"/>
      <c r="FI40" s="196"/>
      <c r="FJ40" s="196"/>
      <c r="FK40" s="196"/>
      <c r="FL40" s="196"/>
      <c r="FM40" s="196"/>
      <c r="FN40" s="196"/>
      <c r="FO40" s="196"/>
      <c r="FP40" s="196"/>
      <c r="FQ40" s="196"/>
      <c r="FR40" s="196"/>
      <c r="FS40" s="196"/>
      <c r="FT40" s="196"/>
      <c r="FU40" s="196"/>
      <c r="FV40" s="196"/>
      <c r="FW40" s="196"/>
      <c r="FX40" s="196"/>
      <c r="FY40" s="196"/>
      <c r="FZ40" s="196"/>
      <c r="GA40" s="196"/>
      <c r="GB40" s="196"/>
      <c r="GC40" s="196"/>
      <c r="GD40" s="196"/>
      <c r="GE40" s="196"/>
      <c r="GF40" s="196"/>
      <c r="GG40" s="196"/>
      <c r="GH40" s="196"/>
      <c r="GI40" s="196"/>
      <c r="GJ40" s="196"/>
      <c r="GK40" s="196"/>
      <c r="GL40" s="196"/>
      <c r="GM40" s="196"/>
      <c r="GN40" s="196"/>
      <c r="GO40" s="196"/>
      <c r="GP40" s="196"/>
      <c r="GQ40" s="196"/>
      <c r="GR40" s="196"/>
      <c r="GS40" s="196"/>
      <c r="GT40" s="196"/>
      <c r="GU40" s="196"/>
      <c r="GV40" s="196"/>
      <c r="GW40" s="196"/>
      <c r="GX40" s="196"/>
      <c r="GY40" s="196"/>
      <c r="GZ40" s="196"/>
      <c r="HA40" s="196"/>
      <c r="HB40" s="196"/>
      <c r="HC40" s="196"/>
      <c r="HD40" s="196"/>
      <c r="HE40" s="196"/>
      <c r="HF40" s="196"/>
      <c r="HG40" s="196"/>
      <c r="HH40" s="196"/>
      <c r="HI40" s="196"/>
      <c r="HJ40" s="196"/>
      <c r="HK40" s="196"/>
      <c r="HL40" s="196"/>
      <c r="HM40" s="196"/>
      <c r="HN40" s="196"/>
      <c r="HO40" s="196"/>
      <c r="HP40" s="196"/>
      <c r="HQ40" s="196"/>
      <c r="HR40" s="196"/>
      <c r="HS40" s="196"/>
      <c r="HT40" s="196"/>
      <c r="HU40" s="196"/>
      <c r="HV40" s="196"/>
      <c r="HW40" s="196"/>
      <c r="HX40" s="196"/>
      <c r="HY40" s="196"/>
      <c r="HZ40" s="196"/>
      <c r="IA40" s="196"/>
      <c r="IB40" s="196"/>
      <c r="IC40" s="196"/>
      <c r="ID40" s="196"/>
      <c r="IE40" s="196"/>
      <c r="IF40" s="196"/>
      <c r="IG40" s="196"/>
      <c r="IH40" s="196"/>
      <c r="II40" s="196"/>
      <c r="IJ40" s="196"/>
      <c r="IK40" s="196"/>
      <c r="IL40" s="196"/>
      <c r="IM40" s="196"/>
      <c r="IN40" s="196"/>
      <c r="IO40" s="196"/>
      <c r="IP40" s="196"/>
      <c r="IQ40" s="196"/>
      <c r="IR40" s="196"/>
      <c r="IS40" s="196"/>
      <c r="IT40" s="196"/>
      <c r="IU40" s="196"/>
      <c r="IV40" s="196"/>
      <c r="IW40" s="196"/>
      <c r="IX40" s="196"/>
      <c r="IY40" s="196"/>
      <c r="IZ40" s="196"/>
      <c r="JA40" s="196"/>
      <c r="JB40" s="196"/>
      <c r="JC40" s="196"/>
      <c r="JD40" s="196"/>
      <c r="JE40" s="196"/>
      <c r="JF40" s="196"/>
      <c r="JG40" s="196"/>
      <c r="JH40" s="196"/>
      <c r="JI40" s="196"/>
      <c r="JJ40" s="196"/>
      <c r="JK40" s="196"/>
      <c r="JL40" s="196"/>
      <c r="JM40" s="196"/>
      <c r="JN40" s="196"/>
      <c r="JO40" s="196"/>
      <c r="JP40" s="196"/>
      <c r="JQ40" s="196"/>
      <c r="JR40" s="196"/>
      <c r="JS40" s="196"/>
      <c r="JT40" s="196"/>
      <c r="JU40" s="196"/>
      <c r="JV40" s="196"/>
      <c r="JW40" s="196"/>
      <c r="JX40" s="196"/>
      <c r="JY40" s="196"/>
      <c r="JZ40" s="196"/>
      <c r="KA40" s="196"/>
      <c r="KB40" s="196"/>
      <c r="KC40" s="196"/>
      <c r="KD40" s="196"/>
      <c r="KE40" s="196"/>
      <c r="KF40" s="196"/>
      <c r="KG40" s="196"/>
      <c r="KH40" s="196"/>
      <c r="KI40" s="196"/>
      <c r="KJ40" s="196"/>
      <c r="KK40" s="196"/>
      <c r="KL40" s="196"/>
      <c r="KM40" s="196"/>
      <c r="KN40" s="196"/>
      <c r="KO40" s="196"/>
      <c r="KP40" s="196"/>
      <c r="KQ40" s="196"/>
      <c r="KR40" s="196"/>
      <c r="KS40" s="196"/>
      <c r="KT40" s="196"/>
      <c r="KU40" s="196"/>
      <c r="KV40" s="196"/>
      <c r="KW40" s="196"/>
      <c r="KX40" s="196"/>
      <c r="KY40" s="196"/>
      <c r="KZ40" s="196"/>
      <c r="LA40" s="196"/>
      <c r="LB40" s="196"/>
      <c r="LC40" s="196"/>
      <c r="LD40" s="196"/>
      <c r="LE40" s="196"/>
      <c r="LF40" s="196"/>
      <c r="LG40" s="196"/>
      <c r="LH40" s="196"/>
      <c r="LI40" s="196"/>
      <c r="LJ40" s="196"/>
      <c r="LK40" s="196"/>
      <c r="LL40" s="196"/>
      <c r="LM40" s="196"/>
      <c r="LN40" s="196"/>
      <c r="LO40" s="196"/>
      <c r="LP40" s="196"/>
      <c r="LQ40" s="196"/>
      <c r="LR40" s="196"/>
      <c r="LS40" s="196"/>
      <c r="LT40" s="196"/>
      <c r="LU40" s="196"/>
      <c r="LV40" s="196"/>
      <c r="LW40" s="196"/>
      <c r="LX40" s="196"/>
      <c r="LY40" s="196"/>
      <c r="LZ40" s="196"/>
      <c r="MA40" s="196"/>
      <c r="MB40" s="196"/>
      <c r="MC40" s="196"/>
      <c r="MD40" s="196"/>
      <c r="ME40" s="196"/>
      <c r="MF40" s="196"/>
      <c r="MG40" s="196"/>
      <c r="MH40" s="196"/>
      <c r="MI40" s="196"/>
      <c r="MJ40" s="196"/>
      <c r="MK40" s="196"/>
      <c r="ML40" s="196"/>
      <c r="MM40" s="196"/>
      <c r="MN40" s="196"/>
      <c r="MO40" s="196"/>
      <c r="MP40" s="196"/>
      <c r="MQ40" s="196"/>
      <c r="MR40" s="196"/>
      <c r="MS40" s="196"/>
      <c r="MT40" s="196"/>
      <c r="MU40" s="196"/>
      <c r="MV40" s="196"/>
      <c r="MW40" s="196"/>
      <c r="MX40" s="196"/>
      <c r="MY40" s="196"/>
      <c r="MZ40" s="196"/>
      <c r="NA40" s="196"/>
      <c r="NB40" s="196"/>
      <c r="NC40" s="196"/>
      <c r="ND40" s="196"/>
      <c r="NE40" s="196"/>
      <c r="NF40" s="196"/>
      <c r="NG40" s="196"/>
      <c r="NH40" s="196"/>
      <c r="NI40" s="196"/>
      <c r="NJ40" s="196"/>
      <c r="NK40" s="196"/>
      <c r="NL40" s="196"/>
      <c r="NM40" s="196"/>
      <c r="NN40" s="196"/>
      <c r="NO40" s="196"/>
      <c r="NP40" s="196"/>
      <c r="NQ40" s="196"/>
      <c r="NR40" s="196"/>
      <c r="NS40" s="196"/>
      <c r="NT40" s="196"/>
      <c r="NU40" s="196"/>
      <c r="NV40" s="196"/>
      <c r="NW40" s="196"/>
      <c r="NX40" s="196"/>
      <c r="NY40" s="196"/>
      <c r="NZ40" s="196"/>
      <c r="OA40" s="196"/>
      <c r="OB40" s="196"/>
      <c r="OC40" s="196"/>
      <c r="OD40" s="196"/>
      <c r="OE40" s="196"/>
      <c r="OF40" s="196"/>
      <c r="OG40" s="196"/>
      <c r="OH40" s="196"/>
      <c r="OI40" s="196"/>
      <c r="OJ40" s="196"/>
      <c r="OK40" s="196"/>
      <c r="OL40" s="196"/>
      <c r="OM40" s="196"/>
      <c r="ON40" s="196"/>
      <c r="OO40" s="196"/>
      <c r="OP40" s="196"/>
      <c r="OQ40" s="196"/>
      <c r="OR40" s="196"/>
      <c r="OS40" s="196"/>
      <c r="OT40" s="196"/>
      <c r="OU40" s="196"/>
      <c r="OV40" s="196"/>
      <c r="OW40" s="196"/>
      <c r="OX40" s="196"/>
      <c r="OY40" s="196"/>
      <c r="OZ40" s="196"/>
      <c r="PA40" s="196"/>
      <c r="PB40" s="196"/>
      <c r="PC40" s="196"/>
      <c r="PD40" s="196"/>
      <c r="PE40" s="196"/>
      <c r="PF40" s="196"/>
      <c r="PG40" s="196"/>
      <c r="PH40" s="196"/>
      <c r="PI40" s="196"/>
      <c r="PJ40" s="196"/>
      <c r="PK40" s="196"/>
      <c r="PL40" s="196"/>
      <c r="PM40" s="196"/>
      <c r="PN40" s="196"/>
      <c r="PO40" s="196"/>
      <c r="PP40" s="196"/>
      <c r="PQ40" s="196"/>
      <c r="PR40" s="196"/>
      <c r="PS40" s="196"/>
      <c r="PT40" s="196"/>
      <c r="PU40" s="196"/>
      <c r="PV40" s="196"/>
      <c r="PW40" s="196"/>
      <c r="PX40" s="196"/>
      <c r="PY40" s="196"/>
      <c r="PZ40" s="196"/>
      <c r="QA40" s="196"/>
      <c r="QB40" s="196"/>
      <c r="QC40" s="196"/>
      <c r="QD40" s="196"/>
      <c r="QE40" s="196"/>
      <c r="QF40" s="196"/>
      <c r="QG40" s="196"/>
      <c r="QH40" s="196"/>
      <c r="QI40" s="196"/>
      <c r="QJ40" s="196"/>
      <c r="QK40" s="196"/>
      <c r="QL40" s="196"/>
      <c r="QM40" s="196"/>
      <c r="QN40" s="196"/>
      <c r="QO40" s="196"/>
      <c r="QP40" s="196"/>
      <c r="QQ40" s="196"/>
      <c r="QR40" s="196"/>
      <c r="QS40" s="196"/>
      <c r="QT40" s="196"/>
      <c r="QU40" s="196"/>
      <c r="QV40" s="196"/>
      <c r="QW40" s="196"/>
      <c r="QX40" s="196"/>
      <c r="QY40" s="196"/>
      <c r="QZ40" s="196"/>
      <c r="RA40" s="196"/>
      <c r="RB40" s="196"/>
      <c r="RC40" s="196"/>
      <c r="RD40" s="196"/>
      <c r="RE40" s="196"/>
      <c r="RF40" s="196"/>
      <c r="RG40" s="196"/>
      <c r="RH40" s="196"/>
      <c r="RI40" s="196"/>
      <c r="RJ40" s="196"/>
      <c r="RK40" s="196"/>
      <c r="RL40" s="196"/>
      <c r="RM40" s="196"/>
      <c r="RN40" s="196"/>
      <c r="RO40" s="196"/>
      <c r="RP40" s="196"/>
      <c r="RQ40" s="196"/>
      <c r="RR40" s="196"/>
      <c r="RS40" s="196"/>
      <c r="RT40" s="196"/>
      <c r="RU40" s="196"/>
      <c r="RV40" s="196"/>
      <c r="RW40" s="196"/>
      <c r="RX40" s="196"/>
    </row>
    <row r="41" spans="1:492" ht="18" customHeight="1">
      <c r="A41" s="206"/>
      <c r="B41" s="206"/>
      <c r="C41" s="206"/>
      <c r="D41" s="206"/>
      <c r="E41" s="206"/>
      <c r="F41" s="206"/>
      <c r="G41" s="618" t="s">
        <v>455</v>
      </c>
      <c r="H41" s="618"/>
      <c r="I41" s="618"/>
      <c r="J41" s="618"/>
      <c r="K41" s="618"/>
      <c r="L41" s="618"/>
      <c r="M41" s="618"/>
      <c r="N41" s="618"/>
      <c r="O41" s="619"/>
      <c r="P41" s="620"/>
      <c r="Q41" s="620"/>
      <c r="R41" s="620"/>
      <c r="S41" s="620"/>
      <c r="T41" s="620"/>
      <c r="U41" s="620"/>
      <c r="V41" s="620"/>
      <c r="W41" s="620"/>
      <c r="X41" s="620"/>
      <c r="Y41" s="620"/>
      <c r="Z41" s="620"/>
      <c r="AA41" s="620"/>
      <c r="AB41" s="620"/>
      <c r="AC41" s="620"/>
      <c r="AD41" s="620"/>
      <c r="AE41" s="620"/>
      <c r="AF41" s="620"/>
      <c r="AG41" s="620"/>
      <c r="AH41" s="620"/>
      <c r="AI41" s="620"/>
      <c r="AJ41" s="620"/>
      <c r="AK41" s="620"/>
      <c r="AL41" s="620"/>
      <c r="AM41" s="620"/>
      <c r="AN41" s="620"/>
      <c r="AO41" s="620"/>
      <c r="AP41" s="620"/>
      <c r="AQ41" s="620"/>
      <c r="AR41" s="620"/>
      <c r="AS41" s="620"/>
      <c r="AT41" s="620"/>
      <c r="AU41" s="620"/>
      <c r="AV41" s="620"/>
      <c r="AW41" s="620"/>
      <c r="AX41" s="620"/>
      <c r="AY41" s="620"/>
      <c r="AZ41" s="620"/>
      <c r="BA41" s="620"/>
      <c r="BB41" s="620"/>
      <c r="BC41" s="620"/>
      <c r="BD41" s="620"/>
      <c r="BE41" s="621"/>
      <c r="BF41" s="210"/>
      <c r="BG41" s="206"/>
      <c r="BH41" s="206"/>
    </row>
    <row r="42" spans="1:492" ht="3" customHeight="1">
      <c r="A42" s="206"/>
      <c r="B42" s="206"/>
      <c r="C42" s="206"/>
      <c r="D42" s="206"/>
      <c r="E42" s="206"/>
      <c r="F42" s="206"/>
      <c r="G42" s="432"/>
      <c r="H42" s="432"/>
      <c r="I42" s="432"/>
      <c r="J42" s="432"/>
      <c r="K42" s="432"/>
      <c r="L42" s="432"/>
      <c r="M42" s="432"/>
      <c r="N42" s="432"/>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06"/>
      <c r="BH42" s="206"/>
    </row>
    <row r="43" spans="1:492">
      <c r="A43" s="206"/>
      <c r="B43" s="206"/>
      <c r="C43" s="206"/>
      <c r="D43" s="206"/>
      <c r="E43" s="206"/>
      <c r="F43" s="206"/>
      <c r="G43" s="618" t="s">
        <v>456</v>
      </c>
      <c r="H43" s="618"/>
      <c r="I43" s="618"/>
      <c r="J43" s="618"/>
      <c r="K43" s="618"/>
      <c r="L43" s="618"/>
      <c r="M43" s="618"/>
      <c r="N43" s="618"/>
      <c r="O43" s="619"/>
      <c r="P43" s="620"/>
      <c r="Q43" s="620"/>
      <c r="R43" s="620"/>
      <c r="S43" s="620"/>
      <c r="T43" s="620"/>
      <c r="U43" s="620"/>
      <c r="V43" s="620"/>
      <c r="W43" s="620"/>
      <c r="X43" s="620"/>
      <c r="Y43" s="620"/>
      <c r="Z43" s="621"/>
      <c r="AA43" s="618" t="s">
        <v>457</v>
      </c>
      <c r="AB43" s="618"/>
      <c r="AC43" s="618"/>
      <c r="AD43" s="618"/>
      <c r="AE43" s="618"/>
      <c r="AF43" s="618"/>
      <c r="AG43" s="619"/>
      <c r="AH43" s="620"/>
      <c r="AI43" s="620"/>
      <c r="AJ43" s="620"/>
      <c r="AK43" s="620"/>
      <c r="AL43" s="620"/>
      <c r="AM43" s="620"/>
      <c r="AN43" s="620"/>
      <c r="AO43" s="620"/>
      <c r="AP43" s="620"/>
      <c r="AQ43" s="620"/>
      <c r="AR43" s="620"/>
      <c r="AS43" s="620"/>
      <c r="AT43" s="620"/>
      <c r="AU43" s="620"/>
      <c r="AV43" s="620"/>
      <c r="AW43" s="620"/>
      <c r="AX43" s="620"/>
      <c r="AY43" s="620"/>
      <c r="AZ43" s="620"/>
      <c r="BA43" s="620"/>
      <c r="BB43" s="620"/>
      <c r="BC43" s="620"/>
      <c r="BD43" s="620"/>
      <c r="BE43" s="621"/>
      <c r="BF43" s="210"/>
      <c r="BG43" s="206"/>
      <c r="BH43" s="206"/>
    </row>
    <row r="44" spans="1:492" ht="6" customHeight="1">
      <c r="A44" s="206"/>
      <c r="B44" s="206"/>
      <c r="C44" s="206"/>
      <c r="D44" s="206"/>
      <c r="E44" s="206"/>
      <c r="F44" s="206"/>
      <c r="G44" s="426"/>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c r="BA44" s="210"/>
      <c r="BB44" s="210"/>
      <c r="BC44" s="210"/>
      <c r="BD44" s="210"/>
      <c r="BE44" s="210"/>
      <c r="BF44" s="210"/>
      <c r="BG44" s="206"/>
      <c r="BH44" s="206"/>
    </row>
    <row r="45" spans="1:492">
      <c r="A45" s="206"/>
      <c r="B45" s="206"/>
      <c r="C45" s="206" t="s">
        <v>479</v>
      </c>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row>
    <row r="46" spans="1:492" ht="3" customHeight="1">
      <c r="A46" s="206"/>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row>
    <row r="47" spans="1:492">
      <c r="A47" s="206"/>
      <c r="B47" s="206"/>
      <c r="C47" s="206"/>
      <c r="D47" s="206"/>
      <c r="E47" s="206"/>
      <c r="F47" s="206"/>
      <c r="G47" s="618" t="s">
        <v>455</v>
      </c>
      <c r="H47" s="618"/>
      <c r="I47" s="618"/>
      <c r="J47" s="618"/>
      <c r="K47" s="618"/>
      <c r="L47" s="618"/>
      <c r="M47" s="618"/>
      <c r="N47" s="618"/>
      <c r="O47" s="619"/>
      <c r="P47" s="620"/>
      <c r="Q47" s="620"/>
      <c r="R47" s="620"/>
      <c r="S47" s="620"/>
      <c r="T47" s="620"/>
      <c r="U47" s="620"/>
      <c r="V47" s="620"/>
      <c r="W47" s="620"/>
      <c r="X47" s="620"/>
      <c r="Y47" s="620"/>
      <c r="Z47" s="620"/>
      <c r="AA47" s="620"/>
      <c r="AB47" s="620"/>
      <c r="AC47" s="620"/>
      <c r="AD47" s="620"/>
      <c r="AE47" s="620"/>
      <c r="AF47" s="620"/>
      <c r="AG47" s="620"/>
      <c r="AH47" s="620"/>
      <c r="AI47" s="620"/>
      <c r="AJ47" s="620"/>
      <c r="AK47" s="620"/>
      <c r="AL47" s="620"/>
      <c r="AM47" s="620"/>
      <c r="AN47" s="620"/>
      <c r="AO47" s="620"/>
      <c r="AP47" s="620"/>
      <c r="AQ47" s="620"/>
      <c r="AR47" s="620"/>
      <c r="AS47" s="620"/>
      <c r="AT47" s="620"/>
      <c r="AU47" s="620"/>
      <c r="AV47" s="620"/>
      <c r="AW47" s="620"/>
      <c r="AX47" s="620"/>
      <c r="AY47" s="620"/>
      <c r="AZ47" s="620"/>
      <c r="BA47" s="620"/>
      <c r="BB47" s="620"/>
      <c r="BC47" s="620"/>
      <c r="BD47" s="620"/>
      <c r="BE47" s="621"/>
      <c r="BF47" s="210"/>
      <c r="BG47" s="206"/>
      <c r="BH47" s="206"/>
    </row>
    <row r="48" spans="1:492" ht="3" customHeight="1">
      <c r="A48" s="206"/>
      <c r="B48" s="206"/>
      <c r="C48" s="206"/>
      <c r="D48" s="206"/>
      <c r="E48" s="206"/>
      <c r="F48" s="206"/>
      <c r="G48" s="432"/>
      <c r="H48" s="432"/>
      <c r="I48" s="432"/>
      <c r="J48" s="432"/>
      <c r="K48" s="432"/>
      <c r="L48" s="432"/>
      <c r="M48" s="432"/>
      <c r="N48" s="432"/>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206"/>
      <c r="BH48" s="206"/>
    </row>
    <row r="49" spans="1:60">
      <c r="A49" s="206"/>
      <c r="B49" s="206"/>
      <c r="C49" s="206"/>
      <c r="D49" s="206"/>
      <c r="E49" s="206"/>
      <c r="F49" s="206"/>
      <c r="G49" s="618" t="s">
        <v>456</v>
      </c>
      <c r="H49" s="618"/>
      <c r="I49" s="618"/>
      <c r="J49" s="618"/>
      <c r="K49" s="618"/>
      <c r="L49" s="618"/>
      <c r="M49" s="618"/>
      <c r="N49" s="618"/>
      <c r="O49" s="619"/>
      <c r="P49" s="620"/>
      <c r="Q49" s="620"/>
      <c r="R49" s="620"/>
      <c r="S49" s="620"/>
      <c r="T49" s="620"/>
      <c r="U49" s="620"/>
      <c r="V49" s="620"/>
      <c r="W49" s="620"/>
      <c r="X49" s="620"/>
      <c r="Y49" s="620"/>
      <c r="Z49" s="621"/>
      <c r="AA49" s="618" t="s">
        <v>457</v>
      </c>
      <c r="AB49" s="618"/>
      <c r="AC49" s="618"/>
      <c r="AD49" s="618"/>
      <c r="AE49" s="618"/>
      <c r="AF49" s="618"/>
      <c r="AG49" s="619"/>
      <c r="AH49" s="620"/>
      <c r="AI49" s="620"/>
      <c r="AJ49" s="620"/>
      <c r="AK49" s="620"/>
      <c r="AL49" s="620"/>
      <c r="AM49" s="620"/>
      <c r="AN49" s="620"/>
      <c r="AO49" s="620"/>
      <c r="AP49" s="620"/>
      <c r="AQ49" s="620"/>
      <c r="AR49" s="620"/>
      <c r="AS49" s="620"/>
      <c r="AT49" s="620"/>
      <c r="AU49" s="620"/>
      <c r="AV49" s="620"/>
      <c r="AW49" s="620"/>
      <c r="AX49" s="620"/>
      <c r="AY49" s="620"/>
      <c r="AZ49" s="620"/>
      <c r="BA49" s="620"/>
      <c r="BB49" s="620"/>
      <c r="BC49" s="620"/>
      <c r="BD49" s="620"/>
      <c r="BE49" s="621"/>
      <c r="BF49" s="210"/>
      <c r="BG49" s="206"/>
      <c r="BH49" s="206"/>
    </row>
    <row r="50" spans="1:60" ht="6" customHeight="1">
      <c r="A50" s="206"/>
      <c r="B50" s="206"/>
      <c r="C50" s="206"/>
      <c r="D50" s="206"/>
      <c r="E50" s="206"/>
      <c r="F50" s="206"/>
      <c r="G50" s="426"/>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206"/>
      <c r="BH50" s="206"/>
    </row>
    <row r="51" spans="1:60">
      <c r="A51" s="206"/>
      <c r="B51" s="206"/>
      <c r="C51" s="206" t="s">
        <v>184</v>
      </c>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row>
    <row r="52" spans="1:60" ht="3" customHeight="1">
      <c r="A52" s="206"/>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row>
    <row r="53" spans="1:60" ht="18.75" customHeight="1">
      <c r="A53" s="206"/>
      <c r="B53" s="206"/>
      <c r="C53" s="206"/>
      <c r="D53" s="206"/>
      <c r="E53" s="206"/>
      <c r="F53" s="206"/>
      <c r="G53" s="625" t="s">
        <v>452</v>
      </c>
      <c r="H53" s="625"/>
      <c r="I53" s="625"/>
      <c r="J53" s="625"/>
      <c r="K53" s="625"/>
      <c r="L53" s="625"/>
      <c r="M53" s="625"/>
      <c r="N53" s="625"/>
      <c r="O53" s="625"/>
      <c r="P53" s="625"/>
      <c r="Q53" s="625"/>
      <c r="R53" s="625"/>
      <c r="S53" s="625"/>
      <c r="T53" s="615"/>
      <c r="U53" s="616"/>
      <c r="V53" s="616"/>
      <c r="W53" s="616"/>
      <c r="X53" s="616"/>
      <c r="Y53" s="616"/>
      <c r="Z53" s="616"/>
      <c r="AA53" s="616"/>
      <c r="AB53" s="616"/>
      <c r="AC53" s="616"/>
      <c r="AD53" s="616"/>
      <c r="AE53" s="616"/>
      <c r="AF53" s="616"/>
      <c r="AG53" s="616"/>
      <c r="AH53" s="616"/>
      <c r="AI53" s="616"/>
      <c r="AJ53" s="616"/>
      <c r="AK53" s="616"/>
      <c r="AL53" s="616"/>
      <c r="AM53" s="616"/>
      <c r="AN53" s="616"/>
      <c r="AO53" s="616"/>
      <c r="AP53" s="616"/>
      <c r="AQ53" s="616"/>
      <c r="AR53" s="616"/>
      <c r="AS53" s="616"/>
      <c r="AT53" s="616"/>
      <c r="AU53" s="616"/>
      <c r="AV53" s="616"/>
      <c r="AW53" s="616"/>
      <c r="AX53" s="616"/>
      <c r="AY53" s="616"/>
      <c r="AZ53" s="616"/>
      <c r="BA53" s="616"/>
      <c r="BB53" s="616"/>
      <c r="BC53" s="616"/>
      <c r="BD53" s="616"/>
      <c r="BE53" s="617"/>
      <c r="BF53" s="430"/>
      <c r="BG53" s="427"/>
      <c r="BH53" s="206"/>
    </row>
    <row r="54" spans="1:60" ht="3" customHeight="1">
      <c r="A54" s="206"/>
      <c r="B54" s="206"/>
      <c r="C54" s="206"/>
      <c r="D54" s="206"/>
      <c r="E54" s="206"/>
      <c r="F54" s="206"/>
      <c r="G54" s="431"/>
      <c r="H54" s="431"/>
      <c r="I54" s="431"/>
      <c r="J54" s="431"/>
      <c r="K54" s="431"/>
      <c r="L54" s="431"/>
      <c r="M54" s="431"/>
      <c r="N54" s="431"/>
      <c r="O54" s="431"/>
      <c r="P54" s="431"/>
      <c r="Q54" s="431"/>
      <c r="R54" s="431"/>
      <c r="S54" s="431"/>
      <c r="T54" s="428"/>
      <c r="U54" s="428"/>
      <c r="V54" s="428"/>
      <c r="W54" s="428"/>
      <c r="X54" s="428"/>
      <c r="Y54" s="428"/>
      <c r="Z54" s="428"/>
      <c r="AA54" s="428"/>
      <c r="AB54" s="428"/>
      <c r="AC54" s="428"/>
      <c r="AD54" s="428"/>
      <c r="AE54" s="428"/>
      <c r="AF54" s="428"/>
      <c r="AG54" s="428"/>
      <c r="AH54" s="428"/>
      <c r="AI54" s="428"/>
      <c r="AJ54" s="428"/>
      <c r="AK54" s="428"/>
      <c r="AL54" s="428"/>
      <c r="AM54" s="428"/>
      <c r="AN54" s="428"/>
      <c r="AO54" s="428"/>
      <c r="AP54" s="428"/>
      <c r="AQ54" s="428"/>
      <c r="AR54" s="428"/>
      <c r="AS54" s="428"/>
      <c r="AT54" s="428"/>
      <c r="AU54" s="428"/>
      <c r="AV54" s="428"/>
      <c r="AW54" s="428"/>
      <c r="AX54" s="428"/>
      <c r="AY54" s="428"/>
      <c r="AZ54" s="428"/>
      <c r="BA54" s="428"/>
      <c r="BB54" s="428"/>
      <c r="BC54" s="428"/>
      <c r="BD54" s="428"/>
      <c r="BE54" s="428"/>
      <c r="BF54" s="430"/>
      <c r="BG54" s="427"/>
      <c r="BH54" s="206"/>
    </row>
    <row r="55" spans="1:60">
      <c r="A55" s="206"/>
      <c r="B55" s="206"/>
      <c r="C55" s="206"/>
      <c r="D55" s="206"/>
      <c r="E55" s="206"/>
      <c r="F55" s="206"/>
      <c r="G55" s="625" t="s">
        <v>453</v>
      </c>
      <c r="H55" s="625"/>
      <c r="I55" s="625"/>
      <c r="J55" s="625"/>
      <c r="K55" s="625"/>
      <c r="L55" s="625"/>
      <c r="M55" s="625"/>
      <c r="N55" s="625"/>
      <c r="O55" s="625"/>
      <c r="P55" s="625"/>
      <c r="Q55" s="625"/>
      <c r="R55" s="625"/>
      <c r="S55" s="625"/>
      <c r="T55" s="622"/>
      <c r="U55" s="623"/>
      <c r="V55" s="623"/>
      <c r="W55" s="623"/>
      <c r="X55" s="623"/>
      <c r="Y55" s="623"/>
      <c r="Z55" s="623"/>
      <c r="AA55" s="623"/>
      <c r="AB55" s="623"/>
      <c r="AC55" s="623"/>
      <c r="AD55" s="623"/>
      <c r="AE55" s="623"/>
      <c r="AF55" s="623"/>
      <c r="AG55" s="623"/>
      <c r="AH55" s="623"/>
      <c r="AI55" s="623"/>
      <c r="AJ55" s="623"/>
      <c r="AK55" s="623"/>
      <c r="AL55" s="623"/>
      <c r="AM55" s="623"/>
      <c r="AN55" s="623"/>
      <c r="AO55" s="623"/>
      <c r="AP55" s="623"/>
      <c r="AQ55" s="623"/>
      <c r="AR55" s="623"/>
      <c r="AS55" s="623"/>
      <c r="AT55" s="623"/>
      <c r="AU55" s="623"/>
      <c r="AV55" s="623"/>
      <c r="AW55" s="623"/>
      <c r="AX55" s="623"/>
      <c r="AY55" s="623"/>
      <c r="AZ55" s="623"/>
      <c r="BA55" s="623"/>
      <c r="BB55" s="623"/>
      <c r="BC55" s="623"/>
      <c r="BD55" s="623"/>
      <c r="BE55" s="624"/>
      <c r="BF55" s="430"/>
      <c r="BG55" s="427"/>
      <c r="BH55" s="206"/>
    </row>
    <row r="56" spans="1:60" ht="6" customHeight="1">
      <c r="A56" s="206"/>
      <c r="B56" s="206"/>
      <c r="C56" s="206"/>
      <c r="D56" s="206"/>
      <c r="E56" s="206"/>
      <c r="F56" s="206"/>
      <c r="G56" s="426"/>
      <c r="H56" s="426"/>
      <c r="I56" s="426"/>
      <c r="J56" s="426"/>
      <c r="K56" s="426"/>
      <c r="L56" s="426"/>
      <c r="M56" s="429"/>
      <c r="N56" s="430"/>
      <c r="O56" s="430"/>
      <c r="P56" s="430"/>
      <c r="Q56" s="430"/>
      <c r="R56" s="430"/>
      <c r="S56" s="430"/>
      <c r="T56" s="430"/>
      <c r="U56" s="430"/>
      <c r="V56" s="430"/>
      <c r="W56" s="430"/>
      <c r="X56" s="430"/>
      <c r="Y56" s="430"/>
      <c r="Z56" s="430"/>
      <c r="AA56" s="430"/>
      <c r="AB56" s="430"/>
      <c r="AC56" s="430"/>
      <c r="AD56" s="430"/>
      <c r="AE56" s="430"/>
      <c r="AF56" s="430"/>
      <c r="AG56" s="430"/>
      <c r="AH56" s="430"/>
      <c r="AI56" s="430"/>
      <c r="AJ56" s="430"/>
      <c r="AK56" s="430"/>
      <c r="AL56" s="430"/>
      <c r="AM56" s="430"/>
      <c r="AN56" s="430"/>
      <c r="AO56" s="430"/>
      <c r="AP56" s="430"/>
      <c r="AQ56" s="430"/>
      <c r="AR56" s="430"/>
      <c r="AS56" s="430"/>
      <c r="AT56" s="430"/>
      <c r="AU56" s="430"/>
      <c r="AV56" s="430"/>
      <c r="AW56" s="430"/>
      <c r="AX56" s="430"/>
      <c r="AY56" s="430"/>
      <c r="AZ56" s="430"/>
      <c r="BA56" s="430"/>
      <c r="BB56" s="430"/>
      <c r="BC56" s="430"/>
      <c r="BD56" s="430"/>
      <c r="BE56" s="430"/>
      <c r="BF56" s="430"/>
      <c r="BG56" s="206"/>
      <c r="BH56" s="206"/>
    </row>
    <row r="57" spans="1:60" ht="18.75" customHeight="1">
      <c r="A57" s="206"/>
      <c r="B57" s="206"/>
      <c r="C57" s="206"/>
      <c r="D57" s="206"/>
      <c r="E57" s="206"/>
      <c r="F57" s="206"/>
      <c r="G57" s="625" t="s">
        <v>454</v>
      </c>
      <c r="H57" s="625"/>
      <c r="I57" s="625"/>
      <c r="J57" s="625"/>
      <c r="K57" s="625"/>
      <c r="L57" s="625"/>
      <c r="M57" s="625"/>
      <c r="N57" s="625"/>
      <c r="O57" s="625"/>
      <c r="P57" s="625"/>
      <c r="Q57" s="625"/>
      <c r="R57" s="625"/>
      <c r="S57" s="625"/>
      <c r="T57" s="615"/>
      <c r="U57" s="616"/>
      <c r="V57" s="616"/>
      <c r="W57" s="616"/>
      <c r="X57" s="616"/>
      <c r="Y57" s="616"/>
      <c r="Z57" s="616"/>
      <c r="AA57" s="616"/>
      <c r="AB57" s="616"/>
      <c r="AC57" s="616"/>
      <c r="AD57" s="616"/>
      <c r="AE57" s="616"/>
      <c r="AF57" s="616"/>
      <c r="AG57" s="616"/>
      <c r="AH57" s="616"/>
      <c r="AI57" s="616"/>
      <c r="AJ57" s="616"/>
      <c r="AK57" s="616"/>
      <c r="AL57" s="616"/>
      <c r="AM57" s="616"/>
      <c r="AN57" s="616"/>
      <c r="AO57" s="616"/>
      <c r="AP57" s="616"/>
      <c r="AQ57" s="616"/>
      <c r="AR57" s="616"/>
      <c r="AS57" s="616"/>
      <c r="AT57" s="616"/>
      <c r="AU57" s="616"/>
      <c r="AV57" s="616"/>
      <c r="AW57" s="616"/>
      <c r="AX57" s="616"/>
      <c r="AY57" s="616"/>
      <c r="AZ57" s="616"/>
      <c r="BA57" s="616"/>
      <c r="BB57" s="616"/>
      <c r="BC57" s="616"/>
      <c r="BD57" s="616"/>
      <c r="BE57" s="617"/>
      <c r="BF57" s="430"/>
      <c r="BG57" s="206"/>
      <c r="BH57" s="206"/>
    </row>
    <row r="58" spans="1:60" ht="3" customHeight="1">
      <c r="A58" s="206"/>
      <c r="B58" s="206"/>
      <c r="C58" s="206"/>
      <c r="D58" s="206"/>
      <c r="E58" s="206"/>
      <c r="F58" s="206"/>
      <c r="G58" s="431"/>
      <c r="H58" s="431"/>
      <c r="I58" s="431"/>
      <c r="J58" s="431"/>
      <c r="K58" s="431"/>
      <c r="L58" s="431"/>
      <c r="M58" s="431"/>
      <c r="N58" s="431"/>
      <c r="O58" s="431"/>
      <c r="P58" s="431"/>
      <c r="Q58" s="431"/>
      <c r="R58" s="431"/>
      <c r="S58" s="431"/>
      <c r="T58" s="428"/>
      <c r="U58" s="428"/>
      <c r="V58" s="428"/>
      <c r="W58" s="428"/>
      <c r="X58" s="428"/>
      <c r="Y58" s="428"/>
      <c r="Z58" s="428"/>
      <c r="AA58" s="428"/>
      <c r="AB58" s="428"/>
      <c r="AC58" s="428"/>
      <c r="AD58" s="428"/>
      <c r="AE58" s="428"/>
      <c r="AF58" s="428"/>
      <c r="AG58" s="428"/>
      <c r="AH58" s="428"/>
      <c r="AI58" s="428"/>
      <c r="AJ58" s="428"/>
      <c r="AK58" s="428"/>
      <c r="AL58" s="428"/>
      <c r="AM58" s="428"/>
      <c r="AN58" s="428"/>
      <c r="AO58" s="428"/>
      <c r="AP58" s="428"/>
      <c r="AQ58" s="428"/>
      <c r="AR58" s="428"/>
      <c r="AS58" s="428"/>
      <c r="AT58" s="428"/>
      <c r="AU58" s="428"/>
      <c r="AV58" s="428"/>
      <c r="AW58" s="428"/>
      <c r="AX58" s="428"/>
      <c r="AY58" s="428"/>
      <c r="AZ58" s="428"/>
      <c r="BA58" s="428"/>
      <c r="BB58" s="428"/>
      <c r="BC58" s="428"/>
      <c r="BD58" s="428"/>
      <c r="BE58" s="428"/>
      <c r="BF58" s="430"/>
      <c r="BG58" s="206"/>
      <c r="BH58" s="206"/>
    </row>
    <row r="59" spans="1:60">
      <c r="A59" s="198"/>
      <c r="B59" s="198"/>
      <c r="C59" s="198"/>
      <c r="D59" s="198"/>
      <c r="E59" s="198"/>
      <c r="F59" s="198"/>
      <c r="G59" s="625" t="s">
        <v>453</v>
      </c>
      <c r="H59" s="625"/>
      <c r="I59" s="625"/>
      <c r="J59" s="625"/>
      <c r="K59" s="625"/>
      <c r="L59" s="625"/>
      <c r="M59" s="625"/>
      <c r="N59" s="625"/>
      <c r="O59" s="625"/>
      <c r="P59" s="625"/>
      <c r="Q59" s="625"/>
      <c r="R59" s="625"/>
      <c r="S59" s="625"/>
      <c r="T59" s="647"/>
      <c r="U59" s="623"/>
      <c r="V59" s="623"/>
      <c r="W59" s="623"/>
      <c r="X59" s="623"/>
      <c r="Y59" s="623"/>
      <c r="Z59" s="623"/>
      <c r="AA59" s="623"/>
      <c r="AB59" s="623"/>
      <c r="AC59" s="623"/>
      <c r="AD59" s="623"/>
      <c r="AE59" s="623"/>
      <c r="AF59" s="623"/>
      <c r="AG59" s="623"/>
      <c r="AH59" s="623"/>
      <c r="AI59" s="623"/>
      <c r="AJ59" s="623"/>
      <c r="AK59" s="623"/>
      <c r="AL59" s="623"/>
      <c r="AM59" s="623"/>
      <c r="AN59" s="623"/>
      <c r="AO59" s="623"/>
      <c r="AP59" s="623"/>
      <c r="AQ59" s="623"/>
      <c r="AR59" s="623"/>
      <c r="AS59" s="623"/>
      <c r="AT59" s="623"/>
      <c r="AU59" s="623"/>
      <c r="AV59" s="623"/>
      <c r="AW59" s="623"/>
      <c r="AX59" s="623"/>
      <c r="AY59" s="623"/>
      <c r="AZ59" s="623"/>
      <c r="BA59" s="623"/>
      <c r="BB59" s="623"/>
      <c r="BC59" s="623"/>
      <c r="BD59" s="623"/>
      <c r="BE59" s="624"/>
      <c r="BF59" s="198"/>
      <c r="BG59" s="198"/>
      <c r="BH59" s="198"/>
    </row>
    <row r="60" spans="1:60">
      <c r="A60" s="198"/>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row>
  </sheetData>
  <mergeCells count="55">
    <mergeCell ref="T32:BG32"/>
    <mergeCell ref="T30:BG30"/>
    <mergeCell ref="G41:N41"/>
    <mergeCell ref="T36:BG36"/>
    <mergeCell ref="B38:AK38"/>
    <mergeCell ref="D28:F36"/>
    <mergeCell ref="T31:BG31"/>
    <mergeCell ref="G34:R34"/>
    <mergeCell ref="T34:BG34"/>
    <mergeCell ref="G36:R36"/>
    <mergeCell ref="T29:BG29"/>
    <mergeCell ref="T33:BG33"/>
    <mergeCell ref="T28:BG28"/>
    <mergeCell ref="G29:R29"/>
    <mergeCell ref="G28:R28"/>
    <mergeCell ref="T35:BG35"/>
    <mergeCell ref="G31:R31"/>
    <mergeCell ref="G33:R33"/>
    <mergeCell ref="G59:S59"/>
    <mergeCell ref="G26:R26"/>
    <mergeCell ref="G30:R30"/>
    <mergeCell ref="G32:R32"/>
    <mergeCell ref="G35:R35"/>
    <mergeCell ref="G53:S53"/>
    <mergeCell ref="G55:S55"/>
    <mergeCell ref="O41:BE41"/>
    <mergeCell ref="G43:N43"/>
    <mergeCell ref="O43:Z43"/>
    <mergeCell ref="AG43:BE43"/>
    <mergeCell ref="T26:BG26"/>
    <mergeCell ref="T59:BE59"/>
    <mergeCell ref="AA43:AF43"/>
    <mergeCell ref="T55:BE55"/>
    <mergeCell ref="G57:S57"/>
    <mergeCell ref="AS2:BH2"/>
    <mergeCell ref="T24:BG24"/>
    <mergeCell ref="A8:BH12"/>
    <mergeCell ref="B23:S23"/>
    <mergeCell ref="D24:F27"/>
    <mergeCell ref="T25:BG25"/>
    <mergeCell ref="G25:R25"/>
    <mergeCell ref="G24:R24"/>
    <mergeCell ref="T27:BG27"/>
    <mergeCell ref="G27:R27"/>
    <mergeCell ref="A14:Y14"/>
    <mergeCell ref="AF14:AT14"/>
    <mergeCell ref="Z14:AE14"/>
    <mergeCell ref="T57:BE57"/>
    <mergeCell ref="T53:BE53"/>
    <mergeCell ref="G47:N47"/>
    <mergeCell ref="O47:BE47"/>
    <mergeCell ref="G49:N49"/>
    <mergeCell ref="O49:Z49"/>
    <mergeCell ref="AA49:AF49"/>
    <mergeCell ref="AG49:BE49"/>
  </mergeCells>
  <phoneticPr fontId="10"/>
  <conditionalFormatting sqref="AS2:BH2">
    <cfRule type="expression" dxfId="52" priority="1">
      <formula>AS2="年月日"</formula>
    </cfRule>
  </conditionalFormatting>
  <dataValidations count="4">
    <dataValidation allowBlank="1" showInputMessage="1" showErrorMessage="1" prompt="②年月日を記入してください。" sqref="AS2:BH2" xr:uid="{021A4E9A-A137-41BD-A563-AA2C03B68E0B}"/>
    <dataValidation imeMode="hiragana" allowBlank="1" showInputMessage="1" showErrorMessage="1" sqref="AH44:BE44 G41:G44 H44:N44 O47:O49 BF41:BF44 P44:Z44 AA43:AA44 AB44:AF44 O41:O44 BF47:BF50 G50:BE50 G47:G49 AG43:AG44 AA49 AG49" xr:uid="{CF21CCD3-6FE2-4D3D-AAB7-D6C020CF5AF9}"/>
    <dataValidation type="list" allowBlank="1" showInputMessage="1" showErrorMessage="1" sqref="BX1:CK1" xr:uid="{27898E60-B81D-41A0-9463-B27076C926D2}">
      <formula1>"ＰＤＦと紙,ＰＤＦのみ,紙のみ,パスワードなしPDF"</formula1>
    </dataValidation>
    <dataValidation type="list" allowBlank="1" showInputMessage="1" showErrorMessage="1" sqref="Z14:AE14" xr:uid="{2EC066FB-7EED-47F0-AB08-2342D00FB9A2}">
      <formula1>"営農地,水面等"</formula1>
    </dataValidation>
  </dataValidations>
  <printOptions horizontalCentered="1"/>
  <pageMargins left="0" right="0" top="0.98425196850393704" bottom="0.59055118110236227" header="0.31496062992125984" footer="0.31496062992125984"/>
  <pageSetup paperSize="9" fitToHeight="0" orientation="portrait" r:id="rId1"/>
  <rowBreaks count="1" manualBreakCount="1">
    <brk id="36"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B682B-E15C-4C61-9A1A-4057913ADFAC}">
  <sheetPr codeName="Sheet2">
    <tabColor rgb="FFFFFF00"/>
  </sheetPr>
  <dimension ref="A1:DR389"/>
  <sheetViews>
    <sheetView showGridLines="0" tabSelected="1" view="pageBreakPreview" topLeftCell="A183" zoomScaleNormal="100" zoomScaleSheetLayoutView="100" workbookViewId="0">
      <selection activeCell="H80" sqref="H80"/>
    </sheetView>
  </sheetViews>
  <sheetFormatPr defaultColWidth="9" defaultRowHeight="18.75"/>
  <cols>
    <col min="1" max="1" width="3.5" style="6" customWidth="1"/>
    <col min="2" max="10" width="1.125" style="14" customWidth="1"/>
    <col min="11" max="11" width="1.5" style="14" customWidth="1"/>
    <col min="12" max="39" width="1.125" style="14" customWidth="1"/>
    <col min="40" max="40" width="2.625" style="14" customWidth="1"/>
    <col min="41" max="50" width="1.125" style="14" customWidth="1"/>
    <col min="51" max="51" width="2" style="14" customWidth="1"/>
    <col min="52" max="58" width="1.125" style="14" customWidth="1"/>
    <col min="59" max="59" width="1" style="14" customWidth="1"/>
    <col min="60" max="62" width="1.125" style="14" customWidth="1"/>
    <col min="63" max="63" width="2.75" style="14" customWidth="1"/>
    <col min="64" max="81" width="1.125" style="14" customWidth="1"/>
    <col min="82" max="82" width="4.875" style="5" customWidth="1"/>
    <col min="83" max="88" width="9" style="5" customWidth="1"/>
    <col min="89" max="89" width="12.25" style="5" hidden="1" customWidth="1"/>
    <col min="90" max="90" width="0" style="5" hidden="1" customWidth="1"/>
    <col min="91" max="91" width="9" style="5" hidden="1" customWidth="1"/>
    <col min="92" max="92" width="9.5" style="5" hidden="1" customWidth="1"/>
    <col min="93" max="93" width="10.75" style="5" hidden="1" customWidth="1"/>
    <col min="94" max="94" width="22" style="5" hidden="1" customWidth="1"/>
    <col min="95" max="95" width="17.25" style="5" hidden="1" customWidth="1"/>
    <col min="96" max="96" width="19.875" style="5" hidden="1" customWidth="1"/>
    <col min="97" max="97" width="25.625" style="5" hidden="1" customWidth="1"/>
    <col min="98" max="98" width="20.5" style="5" customWidth="1"/>
    <col min="99" max="99" width="23.125" style="5" customWidth="1"/>
    <col min="100" max="100" width="17.875" style="5" customWidth="1"/>
    <col min="101" max="101" width="19.625" style="5" customWidth="1"/>
    <col min="102" max="102" width="27" style="5" customWidth="1"/>
    <col min="103" max="103" width="17.75" style="5" customWidth="1"/>
    <col min="104" max="104" width="22.375" style="5" customWidth="1"/>
    <col min="105" max="105" width="16.875" style="5" customWidth="1"/>
    <col min="106" max="106" width="20" style="5" customWidth="1"/>
    <col min="107" max="107" width="12.75" style="5" customWidth="1"/>
    <col min="108" max="16384" width="9" style="5"/>
  </cols>
  <sheetData>
    <row r="1" spans="1:100" ht="16.5" customHeight="1">
      <c r="A1" s="61"/>
      <c r="B1" s="14" t="s">
        <v>0</v>
      </c>
      <c r="I1" s="986" t="s">
        <v>182</v>
      </c>
      <c r="J1" s="986"/>
      <c r="K1" s="986"/>
      <c r="L1" s="986"/>
      <c r="M1" s="986"/>
      <c r="N1" s="986"/>
      <c r="O1" s="986"/>
      <c r="P1" s="986"/>
      <c r="Q1" s="986"/>
      <c r="R1" s="986"/>
      <c r="S1" s="986"/>
      <c r="T1" s="986"/>
      <c r="U1" s="986"/>
      <c r="V1" s="986"/>
      <c r="W1" s="986"/>
      <c r="X1" s="986"/>
      <c r="Y1" s="987"/>
      <c r="Z1" s="987"/>
      <c r="AA1" s="987"/>
      <c r="AB1" s="987"/>
      <c r="AC1" s="987"/>
      <c r="AD1" s="987"/>
      <c r="AE1" s="987"/>
      <c r="AF1" s="987"/>
      <c r="AG1" s="987"/>
      <c r="AH1" s="987"/>
      <c r="BD1" s="63"/>
      <c r="BE1" s="63"/>
      <c r="BF1" s="63"/>
      <c r="BG1" s="988"/>
      <c r="BH1" s="988"/>
      <c r="BI1" s="988"/>
      <c r="BJ1" s="988"/>
      <c r="BK1" s="988"/>
      <c r="BL1" s="988"/>
      <c r="BM1" s="988"/>
      <c r="BN1" s="988"/>
      <c r="BO1" s="988"/>
      <c r="BP1" s="1026"/>
      <c r="BQ1" s="1026"/>
      <c r="BR1" s="1026"/>
      <c r="BS1" s="1026"/>
      <c r="BT1" s="1026"/>
      <c r="BU1" s="1026"/>
      <c r="BV1" s="1026"/>
      <c r="BW1" s="1026"/>
      <c r="BX1" s="1026"/>
      <c r="BY1" s="1026"/>
      <c r="BZ1" s="1026"/>
      <c r="CA1" s="1026"/>
      <c r="CB1" s="1026"/>
      <c r="CC1" s="1026"/>
    </row>
    <row r="2" spans="1:100" ht="16.5" customHeight="1">
      <c r="A2" s="61"/>
      <c r="I2" s="381"/>
      <c r="J2" s="381"/>
      <c r="K2" s="381"/>
      <c r="L2" s="381"/>
      <c r="M2" s="381"/>
      <c r="N2" s="381"/>
      <c r="O2" s="381"/>
      <c r="P2" s="381"/>
      <c r="Q2" s="381"/>
      <c r="R2" s="381"/>
      <c r="S2" s="381"/>
      <c r="T2" s="381"/>
      <c r="U2" s="381"/>
      <c r="V2" s="381"/>
      <c r="W2" s="381"/>
      <c r="X2" s="381"/>
      <c r="Y2" s="382"/>
      <c r="Z2" s="382"/>
      <c r="AA2" s="382"/>
      <c r="AB2" s="382"/>
      <c r="AC2" s="382"/>
      <c r="AD2" s="382"/>
      <c r="AE2" s="382"/>
      <c r="AF2" s="382"/>
      <c r="AG2" s="382"/>
      <c r="AH2" s="382"/>
      <c r="BD2" s="63"/>
      <c r="BE2" s="63"/>
      <c r="BF2" s="63"/>
      <c r="BG2" s="383"/>
      <c r="BH2" s="383"/>
      <c r="BI2" s="383"/>
      <c r="BJ2" s="383"/>
      <c r="BK2" s="383"/>
      <c r="BL2" s="383"/>
      <c r="BM2" s="383"/>
      <c r="BN2" s="383"/>
      <c r="BO2" s="383"/>
      <c r="BP2" s="384"/>
      <c r="BQ2" s="384"/>
      <c r="BR2" s="384"/>
      <c r="BS2" s="384"/>
      <c r="BT2" s="384"/>
      <c r="BU2" s="384"/>
      <c r="BV2" s="384"/>
      <c r="BW2" s="384"/>
      <c r="BX2" s="384"/>
      <c r="BY2" s="384"/>
      <c r="BZ2" s="384"/>
      <c r="CA2" s="384"/>
      <c r="CB2" s="384"/>
      <c r="CC2" s="384"/>
    </row>
    <row r="3" spans="1:100" ht="28.5" customHeight="1" thickBot="1">
      <c r="B3" s="1027" t="s">
        <v>502</v>
      </c>
      <c r="C3" s="1027"/>
      <c r="D3" s="1027"/>
      <c r="E3" s="1027"/>
      <c r="F3" s="1027"/>
      <c r="G3" s="1027"/>
      <c r="H3" s="1027"/>
      <c r="I3" s="1027"/>
      <c r="J3" s="1027"/>
      <c r="K3" s="1027"/>
      <c r="L3" s="1027"/>
      <c r="M3" s="1027"/>
      <c r="N3" s="1027"/>
      <c r="O3" s="1027"/>
      <c r="P3" s="1027"/>
      <c r="Q3" s="1027"/>
      <c r="R3" s="1027"/>
      <c r="S3" s="1027"/>
      <c r="T3" s="1027"/>
      <c r="U3" s="1027"/>
      <c r="V3" s="1027"/>
      <c r="W3" s="1027"/>
      <c r="X3" s="1027"/>
      <c r="Y3" s="1027"/>
      <c r="Z3" s="1027"/>
      <c r="AA3" s="1027"/>
      <c r="AB3" s="1027"/>
      <c r="AC3" s="1027"/>
      <c r="AD3" s="1027"/>
      <c r="AE3" s="1027"/>
      <c r="AF3" s="1027"/>
      <c r="AG3" s="1027"/>
      <c r="AH3" s="1027"/>
      <c r="AI3" s="1027"/>
      <c r="AJ3" s="1027"/>
      <c r="AK3" s="1027"/>
      <c r="AL3" s="1027"/>
      <c r="AM3" s="1027"/>
      <c r="AN3" s="1027"/>
      <c r="AO3" s="1027"/>
      <c r="AP3" s="1027"/>
      <c r="AQ3" s="1027"/>
      <c r="AR3" s="1027"/>
      <c r="AS3" s="1027"/>
      <c r="AT3" s="1027"/>
      <c r="AU3" s="1027"/>
      <c r="AV3" s="1027"/>
      <c r="AW3" s="1027"/>
      <c r="AX3" s="1027"/>
      <c r="AY3" s="1027"/>
      <c r="AZ3" s="1027"/>
      <c r="BA3" s="1027"/>
      <c r="BB3" s="1027"/>
      <c r="BC3" s="1027"/>
      <c r="BD3" s="1027"/>
      <c r="BE3" s="1027"/>
      <c r="BF3" s="1027"/>
      <c r="BG3" s="1027"/>
      <c r="BH3" s="1027"/>
      <c r="BI3" s="1027"/>
      <c r="BJ3" s="1027"/>
      <c r="BK3" s="1027"/>
      <c r="BL3" s="1027"/>
      <c r="BM3" s="1027"/>
      <c r="BN3" s="1027"/>
      <c r="BO3" s="1027"/>
      <c r="BP3" s="1027"/>
      <c r="BQ3" s="1027"/>
      <c r="BR3" s="1027"/>
      <c r="BS3" s="1027"/>
      <c r="BT3" s="1027"/>
      <c r="BU3" s="1027"/>
      <c r="BV3" s="1027"/>
      <c r="BW3" s="1027"/>
      <c r="BX3" s="1027"/>
      <c r="BY3" s="1027"/>
      <c r="BZ3" s="1027"/>
      <c r="CA3" s="1027"/>
      <c r="CB3" s="1027"/>
      <c r="CC3" s="1027"/>
      <c r="CN3" s="188" t="s">
        <v>167</v>
      </c>
    </row>
    <row r="4" spans="1:100" ht="18" customHeight="1" thickBot="1">
      <c r="B4" s="1028" t="s">
        <v>274</v>
      </c>
      <c r="C4" s="1029"/>
      <c r="D4" s="1029"/>
      <c r="E4" s="1029"/>
      <c r="F4" s="1029"/>
      <c r="G4" s="1029"/>
      <c r="H4" s="1029"/>
      <c r="I4" s="1029"/>
      <c r="J4" s="1029"/>
      <c r="K4" s="1029"/>
      <c r="L4" s="1032"/>
      <c r="M4" s="1033"/>
      <c r="N4" s="1033"/>
      <c r="O4" s="1033"/>
      <c r="P4" s="1033"/>
      <c r="Q4" s="1033"/>
      <c r="R4" s="1033"/>
      <c r="S4" s="1033"/>
      <c r="T4" s="1033"/>
      <c r="U4" s="1033"/>
      <c r="V4" s="1033"/>
      <c r="W4" s="1033"/>
      <c r="X4" s="1033"/>
      <c r="Y4" s="1033"/>
      <c r="Z4" s="1033"/>
      <c r="AA4" s="1033"/>
      <c r="AB4" s="1033"/>
      <c r="AC4" s="1033"/>
      <c r="AD4" s="1033"/>
      <c r="AE4" s="1033"/>
      <c r="AF4" s="1033"/>
      <c r="AG4" s="1033"/>
      <c r="AH4" s="1033"/>
      <c r="AI4" s="1033"/>
      <c r="AJ4" s="1033"/>
      <c r="AK4" s="1033"/>
      <c r="AL4" s="1033"/>
      <c r="AM4" s="1033"/>
      <c r="AN4" s="1033"/>
      <c r="AO4" s="1033"/>
      <c r="AP4" s="1033"/>
      <c r="AQ4" s="1033"/>
      <c r="AR4" s="1033"/>
      <c r="AS4" s="1033"/>
      <c r="AT4" s="1033"/>
      <c r="AU4" s="1033"/>
      <c r="AV4" s="1033"/>
      <c r="AW4" s="1033"/>
      <c r="AX4" s="1033"/>
      <c r="AY4" s="1033"/>
      <c r="AZ4" s="1033"/>
      <c r="BA4" s="1033"/>
      <c r="BB4" s="1033"/>
      <c r="BC4" s="1033"/>
      <c r="BD4" s="1033"/>
      <c r="BE4" s="1033"/>
      <c r="BF4" s="1033"/>
      <c r="BG4" s="1033"/>
      <c r="BH4" s="1033"/>
      <c r="BI4" s="1033"/>
      <c r="BJ4" s="1033"/>
      <c r="BK4" s="1033"/>
      <c r="BL4" s="1033"/>
      <c r="BM4" s="1033"/>
      <c r="BN4" s="1033"/>
      <c r="BO4" s="1033"/>
      <c r="BP4" s="1033"/>
      <c r="BQ4" s="1033"/>
      <c r="BR4" s="1033"/>
      <c r="BS4" s="1033"/>
      <c r="BT4" s="1033"/>
      <c r="BU4" s="1033"/>
      <c r="BV4" s="1033"/>
      <c r="BW4" s="1033"/>
      <c r="BX4" s="1033"/>
      <c r="BY4" s="1033"/>
      <c r="BZ4" s="1033"/>
      <c r="CA4" s="1033"/>
      <c r="CB4" s="1033"/>
      <c r="CC4" s="1034"/>
      <c r="CN4" s="191" t="s">
        <v>174</v>
      </c>
      <c r="CO4" s="1049" t="s">
        <v>435</v>
      </c>
      <c r="CP4" s="1050"/>
      <c r="CQ4" s="1050"/>
      <c r="CR4" s="1050"/>
      <c r="CS4" s="1050"/>
      <c r="CT4" s="1050"/>
      <c r="CU4" s="1050"/>
      <c r="CV4" s="1051"/>
    </row>
    <row r="5" spans="1:100" ht="18" customHeight="1" thickBot="1">
      <c r="B5" s="1030"/>
      <c r="C5" s="1031"/>
      <c r="D5" s="1031"/>
      <c r="E5" s="1031"/>
      <c r="F5" s="1031"/>
      <c r="G5" s="1031"/>
      <c r="H5" s="1031"/>
      <c r="I5" s="1031"/>
      <c r="J5" s="1031"/>
      <c r="K5" s="1031"/>
      <c r="L5" s="1035"/>
      <c r="M5" s="1035"/>
      <c r="N5" s="1035"/>
      <c r="O5" s="1035"/>
      <c r="P5" s="1035"/>
      <c r="Q5" s="1035"/>
      <c r="R5" s="1035"/>
      <c r="S5" s="1035"/>
      <c r="T5" s="1035"/>
      <c r="U5" s="1035"/>
      <c r="V5" s="1035"/>
      <c r="W5" s="1035"/>
      <c r="X5" s="1035"/>
      <c r="Y5" s="1035"/>
      <c r="Z5" s="1035"/>
      <c r="AA5" s="1035"/>
      <c r="AB5" s="1035"/>
      <c r="AC5" s="1035"/>
      <c r="AD5" s="1035"/>
      <c r="AE5" s="1035"/>
      <c r="AF5" s="1035"/>
      <c r="AG5" s="1035"/>
      <c r="AH5" s="1035"/>
      <c r="AI5" s="1035"/>
      <c r="AJ5" s="1035"/>
      <c r="AK5" s="1035"/>
      <c r="AL5" s="1035"/>
      <c r="AM5" s="1035"/>
      <c r="AN5" s="1035"/>
      <c r="AO5" s="1035"/>
      <c r="AP5" s="1035"/>
      <c r="AQ5" s="1035"/>
      <c r="AR5" s="1035"/>
      <c r="AS5" s="1035"/>
      <c r="AT5" s="1035"/>
      <c r="AU5" s="1035"/>
      <c r="AV5" s="1035"/>
      <c r="AW5" s="1035"/>
      <c r="AX5" s="1035"/>
      <c r="AY5" s="1035"/>
      <c r="AZ5" s="1035"/>
      <c r="BA5" s="1035"/>
      <c r="BB5" s="1035"/>
      <c r="BC5" s="1035"/>
      <c r="BD5" s="1035"/>
      <c r="BE5" s="1035"/>
      <c r="BF5" s="1035"/>
      <c r="BG5" s="1035"/>
      <c r="BH5" s="1035"/>
      <c r="BI5" s="1035"/>
      <c r="BJ5" s="1035"/>
      <c r="BK5" s="1035"/>
      <c r="BL5" s="1035"/>
      <c r="BM5" s="1035"/>
      <c r="BN5" s="1035"/>
      <c r="BO5" s="1035"/>
      <c r="BP5" s="1035"/>
      <c r="BQ5" s="1035"/>
      <c r="BR5" s="1035"/>
      <c r="BS5" s="1035"/>
      <c r="BT5" s="1035"/>
      <c r="BU5" s="1035"/>
      <c r="BV5" s="1035"/>
      <c r="BW5" s="1035"/>
      <c r="BX5" s="1035"/>
      <c r="BY5" s="1035"/>
      <c r="BZ5" s="1035"/>
      <c r="CA5" s="1035"/>
      <c r="CB5" s="1035"/>
      <c r="CC5" s="1036"/>
      <c r="CN5" s="191" t="s">
        <v>175</v>
      </c>
      <c r="CO5" s="1052" t="str">
        <f>IF(I1="","",IF(I1="【完了実績報告用】","実施報告書","実施計画書"))</f>
        <v>実施計画書</v>
      </c>
      <c r="CP5" s="1053"/>
      <c r="CQ5" s="1052" t="str">
        <f>IF(I1="","",IF(I1="【完了実績報告用】","【経費所要額精算調書】","【経費内訳】"))</f>
        <v>【経費内訳】</v>
      </c>
      <c r="CR5" s="1053"/>
      <c r="CS5" s="1052" t="str">
        <f>IF(I1="【応募申請用】","A-1応募申請書",IF(I1="【交付申請用】","A-1交付申請書",IF(I1="【完了実績報告用】","A-1完了実績報告書","")))</f>
        <v>A-1応募申請書</v>
      </c>
      <c r="CT5" s="1053"/>
    </row>
    <row r="6" spans="1:100" ht="28.15" customHeight="1" thickBot="1">
      <c r="B6" s="1018" t="s">
        <v>114</v>
      </c>
      <c r="C6" s="1019"/>
      <c r="D6" s="1019"/>
      <c r="E6" s="1019"/>
      <c r="F6" s="1019"/>
      <c r="G6" s="1019"/>
      <c r="H6" s="1019"/>
      <c r="I6" s="1019"/>
      <c r="J6" s="1019"/>
      <c r="K6" s="1020"/>
      <c r="L6" s="1015" t="s">
        <v>113</v>
      </c>
      <c r="M6" s="1016"/>
      <c r="N6" s="1016"/>
      <c r="O6" s="1016"/>
      <c r="P6" s="1016"/>
      <c r="Q6" s="1016"/>
      <c r="R6" s="1016"/>
      <c r="S6" s="1016"/>
      <c r="T6" s="1016"/>
      <c r="U6" s="1016"/>
      <c r="V6" s="1016"/>
      <c r="W6" s="1017"/>
      <c r="X6" s="1060" t="str">
        <f>IF('A-1応募申請書'!T24="","",'A-1応募申請書'!T24)</f>
        <v/>
      </c>
      <c r="Y6" s="1061"/>
      <c r="Z6" s="1061"/>
      <c r="AA6" s="1061"/>
      <c r="AB6" s="1061"/>
      <c r="AC6" s="1061"/>
      <c r="AD6" s="1061"/>
      <c r="AE6" s="1061"/>
      <c r="AF6" s="1061"/>
      <c r="AG6" s="1061"/>
      <c r="AH6" s="1061"/>
      <c r="AI6" s="1061"/>
      <c r="AJ6" s="1061"/>
      <c r="AK6" s="1061"/>
      <c r="AL6" s="1061"/>
      <c r="AM6" s="1061"/>
      <c r="AN6" s="1061"/>
      <c r="AO6" s="1061"/>
      <c r="AP6" s="1061"/>
      <c r="AQ6" s="1061"/>
      <c r="AR6" s="1061"/>
      <c r="AS6" s="1061"/>
      <c r="AT6" s="1061"/>
      <c r="AU6" s="1061"/>
      <c r="AV6" s="1061"/>
      <c r="AW6" s="1061"/>
      <c r="AX6" s="1061"/>
      <c r="AY6" s="1061"/>
      <c r="AZ6" s="1061"/>
      <c r="BA6" s="1061"/>
      <c r="BB6" s="1061"/>
      <c r="BC6" s="1061"/>
      <c r="BD6" s="1061"/>
      <c r="BE6" s="1061"/>
      <c r="BF6" s="1061"/>
      <c r="BG6" s="1061"/>
      <c r="BH6" s="1061"/>
      <c r="BI6" s="1061"/>
      <c r="BJ6" s="1061"/>
      <c r="BK6" s="1061"/>
      <c r="BL6" s="1061"/>
      <c r="BM6" s="1061"/>
      <c r="BN6" s="1061"/>
      <c r="BO6" s="1061"/>
      <c r="BP6" s="1061"/>
      <c r="BQ6" s="1061"/>
      <c r="BR6" s="1061"/>
      <c r="BS6" s="1061"/>
      <c r="BT6" s="1061"/>
      <c r="BU6" s="1061"/>
      <c r="BV6" s="1061"/>
      <c r="BW6" s="1061"/>
      <c r="BX6" s="1061"/>
      <c r="BY6" s="1061"/>
      <c r="BZ6" s="1061"/>
      <c r="CA6" s="1061"/>
      <c r="CB6" s="1061"/>
      <c r="CC6" s="1062"/>
      <c r="CN6" s="191" t="s">
        <v>234</v>
      </c>
      <c r="CO6" s="1052" t="str">
        <f>IF($Y$1="","",VLOOKUP($Y$1,$CO$7:$CQ$7,2,FALSE))</f>
        <v/>
      </c>
      <c r="CP6" s="1053"/>
      <c r="CQ6" s="5" t="s">
        <v>239</v>
      </c>
    </row>
    <row r="7" spans="1:100" ht="18" customHeight="1" thickBot="1">
      <c r="B7" s="976"/>
      <c r="C7" s="891"/>
      <c r="D7" s="891"/>
      <c r="E7" s="891"/>
      <c r="F7" s="891"/>
      <c r="G7" s="891"/>
      <c r="H7" s="891"/>
      <c r="I7" s="891"/>
      <c r="J7" s="891"/>
      <c r="K7" s="892"/>
      <c r="L7" s="1012" t="s">
        <v>112</v>
      </c>
      <c r="M7" s="1013"/>
      <c r="N7" s="1013"/>
      <c r="O7" s="1013"/>
      <c r="P7" s="1013"/>
      <c r="Q7" s="1013"/>
      <c r="R7" s="1013"/>
      <c r="S7" s="1013"/>
      <c r="T7" s="1013"/>
      <c r="U7" s="1013"/>
      <c r="V7" s="1013"/>
      <c r="W7" s="1014"/>
      <c r="X7" s="1055" t="str">
        <f>IF('A-1応募申請書'!T25="","",'A-1応募申請書'!T25)</f>
        <v/>
      </c>
      <c r="Y7" s="1056"/>
      <c r="Z7" s="1056"/>
      <c r="AA7" s="1056"/>
      <c r="AB7" s="1056"/>
      <c r="AC7" s="1056"/>
      <c r="AD7" s="1056"/>
      <c r="AE7" s="1056"/>
      <c r="AF7" s="1056"/>
      <c r="AG7" s="1056"/>
      <c r="AH7" s="1056"/>
      <c r="AI7" s="1056"/>
      <c r="AJ7" s="1056"/>
      <c r="AK7" s="1056"/>
      <c r="AL7" s="1056"/>
      <c r="AM7" s="1056"/>
      <c r="AN7" s="1056"/>
      <c r="AO7" s="1056"/>
      <c r="AP7" s="1058"/>
      <c r="AQ7" s="1054" t="s">
        <v>335</v>
      </c>
      <c r="AR7" s="1013"/>
      <c r="AS7" s="1013"/>
      <c r="AT7" s="1013"/>
      <c r="AU7" s="1013"/>
      <c r="AV7" s="1013"/>
      <c r="AW7" s="1013"/>
      <c r="AX7" s="1013"/>
      <c r="AY7" s="1013"/>
      <c r="AZ7" s="1013"/>
      <c r="BA7" s="1013"/>
      <c r="BB7" s="1014"/>
      <c r="BC7" s="1055" t="str">
        <f>IF('A-1応募申請書'!T26="","",'A-1応募申請書'!T26)</f>
        <v/>
      </c>
      <c r="BD7" s="1056"/>
      <c r="BE7" s="1056"/>
      <c r="BF7" s="1056"/>
      <c r="BG7" s="1056"/>
      <c r="BH7" s="1056"/>
      <c r="BI7" s="1056"/>
      <c r="BJ7" s="1056"/>
      <c r="BK7" s="1056"/>
      <c r="BL7" s="1056"/>
      <c r="BM7" s="1056"/>
      <c r="BN7" s="1056"/>
      <c r="BO7" s="1056"/>
      <c r="BP7" s="1056"/>
      <c r="BQ7" s="1056"/>
      <c r="BR7" s="1056"/>
      <c r="BS7" s="1056"/>
      <c r="BT7" s="1056"/>
      <c r="BU7" s="1056"/>
      <c r="BV7" s="1056"/>
      <c r="BW7" s="1056"/>
      <c r="BX7" s="1056"/>
      <c r="BY7" s="1056"/>
      <c r="BZ7" s="1056"/>
      <c r="CA7" s="1056"/>
      <c r="CB7" s="1056"/>
      <c r="CC7" s="1057"/>
      <c r="CN7" s="247" t="s">
        <v>237</v>
      </c>
      <c r="CO7" s="62"/>
      <c r="CP7" s="1059" t="s">
        <v>238</v>
      </c>
      <c r="CQ7" s="1059"/>
    </row>
    <row r="8" spans="1:100" ht="18" customHeight="1">
      <c r="B8" s="1018" t="s">
        <v>471</v>
      </c>
      <c r="C8" s="1019"/>
      <c r="D8" s="1019"/>
      <c r="E8" s="1019"/>
      <c r="F8" s="1019"/>
      <c r="G8" s="1019"/>
      <c r="H8" s="1019"/>
      <c r="I8" s="1019"/>
      <c r="J8" s="1019"/>
      <c r="K8" s="1020"/>
      <c r="L8" s="950" t="str">
        <f>"事業実施の責任者（" &amp;CS5&amp; "と同一になります）"</f>
        <v>事業実施の責任者（A-1応募申請書と同一になります）</v>
      </c>
      <c r="M8" s="950"/>
      <c r="N8" s="950"/>
      <c r="O8" s="950"/>
      <c r="P8" s="950"/>
      <c r="Q8" s="950"/>
      <c r="R8" s="950"/>
      <c r="S8" s="950"/>
      <c r="T8" s="950"/>
      <c r="U8" s="950"/>
      <c r="V8" s="950"/>
      <c r="W8" s="950"/>
      <c r="X8" s="950"/>
      <c r="Y8" s="950"/>
      <c r="Z8" s="950"/>
      <c r="AA8" s="950"/>
      <c r="AB8" s="950"/>
      <c r="AC8" s="950"/>
      <c r="AD8" s="950"/>
      <c r="AE8" s="950"/>
      <c r="AF8" s="950"/>
      <c r="AG8" s="950"/>
      <c r="AH8" s="950"/>
      <c r="AI8" s="950"/>
      <c r="AJ8" s="950"/>
      <c r="AK8" s="950"/>
      <c r="AL8" s="950"/>
      <c r="AM8" s="950"/>
      <c r="AN8" s="950"/>
      <c r="AO8" s="950"/>
      <c r="AP8" s="950"/>
      <c r="AQ8" s="950"/>
      <c r="AR8" s="950"/>
      <c r="AS8" s="950"/>
      <c r="AT8" s="950"/>
      <c r="AU8" s="950"/>
      <c r="AV8" s="950"/>
      <c r="AW8" s="950"/>
      <c r="AX8" s="950"/>
      <c r="AY8" s="950"/>
      <c r="AZ8" s="950"/>
      <c r="BA8" s="950"/>
      <c r="BB8" s="950"/>
      <c r="BC8" s="950"/>
      <c r="BD8" s="950"/>
      <c r="BE8" s="950"/>
      <c r="BF8" s="950"/>
      <c r="BG8" s="950"/>
      <c r="BH8" s="950"/>
      <c r="BI8" s="950"/>
      <c r="BJ8" s="950"/>
      <c r="BK8" s="950"/>
      <c r="BL8" s="950"/>
      <c r="BM8" s="950"/>
      <c r="BN8" s="950"/>
      <c r="BO8" s="950"/>
      <c r="BP8" s="950"/>
      <c r="BQ8" s="950"/>
      <c r="BR8" s="950"/>
      <c r="BS8" s="950"/>
      <c r="BT8" s="950"/>
      <c r="BU8" s="950"/>
      <c r="BV8" s="950"/>
      <c r="BW8" s="950"/>
      <c r="BX8" s="950"/>
      <c r="BY8" s="950"/>
      <c r="BZ8" s="950"/>
      <c r="CA8" s="950"/>
      <c r="CB8" s="950"/>
      <c r="CC8" s="1037"/>
    </row>
    <row r="9" spans="1:100" ht="18" customHeight="1">
      <c r="B9" s="975"/>
      <c r="C9" s="888"/>
      <c r="D9" s="888"/>
      <c r="E9" s="888"/>
      <c r="F9" s="888"/>
      <c r="G9" s="888"/>
      <c r="H9" s="888"/>
      <c r="I9" s="888"/>
      <c r="J9" s="888"/>
      <c r="K9" s="889"/>
      <c r="L9" s="994" t="s">
        <v>187</v>
      </c>
      <c r="M9" s="995"/>
      <c r="N9" s="995"/>
      <c r="O9" s="995"/>
      <c r="P9" s="995"/>
      <c r="Q9" s="995"/>
      <c r="R9" s="995"/>
      <c r="S9" s="995"/>
      <c r="T9" s="995"/>
      <c r="U9" s="995"/>
      <c r="V9" s="995"/>
      <c r="W9" s="995"/>
      <c r="X9" s="1003"/>
      <c r="Y9" s="1004"/>
      <c r="Z9" s="1004"/>
      <c r="AA9" s="1004"/>
      <c r="AB9" s="1004"/>
      <c r="AC9" s="1004"/>
      <c r="AD9" s="1004"/>
      <c r="AE9" s="1004"/>
      <c r="AF9" s="1004"/>
      <c r="AG9" s="1004"/>
      <c r="AH9" s="1004"/>
      <c r="AI9" s="1004"/>
      <c r="AJ9" s="1004"/>
      <c r="AK9" s="1004"/>
      <c r="AL9" s="1004"/>
      <c r="AM9" s="1004"/>
      <c r="AN9" s="1004"/>
      <c r="AO9" s="1004"/>
      <c r="AP9" s="1004"/>
      <c r="AQ9" s="1004"/>
      <c r="AR9" s="1004"/>
      <c r="AS9" s="1004"/>
      <c r="AT9" s="1004"/>
      <c r="AU9" s="1004"/>
      <c r="AV9" s="1004"/>
      <c r="AW9" s="1004"/>
      <c r="AX9" s="1004"/>
      <c r="AY9" s="1004"/>
      <c r="AZ9" s="1004"/>
      <c r="BA9" s="1004"/>
      <c r="BB9" s="1004"/>
      <c r="BC9" s="1004"/>
      <c r="BD9" s="1004"/>
      <c r="BE9" s="1004"/>
      <c r="BF9" s="1004"/>
      <c r="BG9" s="1004"/>
      <c r="BH9" s="1004"/>
      <c r="BI9" s="1004"/>
      <c r="BJ9" s="1004"/>
      <c r="BK9" s="1004"/>
      <c r="BL9" s="1004"/>
      <c r="BM9" s="1004"/>
      <c r="BN9" s="1004"/>
      <c r="BO9" s="1004"/>
      <c r="BP9" s="1004"/>
      <c r="BQ9" s="1004"/>
      <c r="BR9" s="1004"/>
      <c r="BS9" s="1004"/>
      <c r="BT9" s="1004"/>
      <c r="BU9" s="1004"/>
      <c r="BV9" s="1004"/>
      <c r="BW9" s="1004"/>
      <c r="BX9" s="1004"/>
      <c r="BY9" s="1004"/>
      <c r="BZ9" s="1004"/>
      <c r="CA9" s="1004"/>
      <c r="CB9" s="1004"/>
      <c r="CC9" s="1005"/>
    </row>
    <row r="10" spans="1:100" ht="18" customHeight="1">
      <c r="B10" s="975"/>
      <c r="C10" s="888"/>
      <c r="D10" s="888"/>
      <c r="E10" s="888"/>
      <c r="F10" s="888"/>
      <c r="G10" s="888"/>
      <c r="H10" s="888"/>
      <c r="I10" s="888"/>
      <c r="J10" s="888"/>
      <c r="K10" s="889"/>
      <c r="L10" s="998" t="s">
        <v>458</v>
      </c>
      <c r="M10" s="732"/>
      <c r="N10" s="732"/>
      <c r="O10" s="732"/>
      <c r="P10" s="732"/>
      <c r="Q10" s="732"/>
      <c r="R10" s="732"/>
      <c r="S10" s="732"/>
      <c r="T10" s="732"/>
      <c r="U10" s="732"/>
      <c r="V10" s="732"/>
      <c r="W10" s="732"/>
      <c r="X10" s="1009" t="str">
        <f>IF('A-1応募申請書'!O41="","",'A-1応募申請書'!O41)</f>
        <v/>
      </c>
      <c r="Y10" s="1010"/>
      <c r="Z10" s="1010"/>
      <c r="AA10" s="1010"/>
      <c r="AB10" s="1010"/>
      <c r="AC10" s="1010"/>
      <c r="AD10" s="1010"/>
      <c r="AE10" s="1010"/>
      <c r="AF10" s="1010"/>
      <c r="AG10" s="1010"/>
      <c r="AH10" s="1010"/>
      <c r="AI10" s="1010"/>
      <c r="AJ10" s="1010"/>
      <c r="AK10" s="1010"/>
      <c r="AL10" s="1010"/>
      <c r="AM10" s="1010"/>
      <c r="AN10" s="1010"/>
      <c r="AO10" s="1010"/>
      <c r="AP10" s="1010"/>
      <c r="AQ10" s="1010"/>
      <c r="AR10" s="1010"/>
      <c r="AS10" s="1010"/>
      <c r="AT10" s="1010"/>
      <c r="AU10" s="1010"/>
      <c r="AV10" s="1010"/>
      <c r="AW10" s="1010"/>
      <c r="AX10" s="1010"/>
      <c r="AY10" s="1010"/>
      <c r="AZ10" s="1010"/>
      <c r="BA10" s="1010"/>
      <c r="BB10" s="1011"/>
      <c r="BC10" s="732" t="s">
        <v>446</v>
      </c>
      <c r="BD10" s="732"/>
      <c r="BE10" s="732"/>
      <c r="BF10" s="732"/>
      <c r="BG10" s="732"/>
      <c r="BH10" s="732"/>
      <c r="BI10" s="732"/>
      <c r="BJ10" s="732"/>
      <c r="BK10" s="732"/>
      <c r="BL10" s="732"/>
      <c r="BM10" s="732"/>
      <c r="BN10" s="1063" t="str">
        <f>IF('A-1応募申請書'!T53="","",TEXT('A-1応募申請書'!T53,"####-####-####"))</f>
        <v/>
      </c>
      <c r="BO10" s="1064"/>
      <c r="BP10" s="1064"/>
      <c r="BQ10" s="1064"/>
      <c r="BR10" s="1064"/>
      <c r="BS10" s="1064"/>
      <c r="BT10" s="1064"/>
      <c r="BU10" s="1064"/>
      <c r="BV10" s="1064"/>
      <c r="BW10" s="1064"/>
      <c r="BX10" s="1064"/>
      <c r="BY10" s="1064"/>
      <c r="BZ10" s="1064"/>
      <c r="CA10" s="1064"/>
      <c r="CB10" s="1064"/>
      <c r="CC10" s="1065"/>
    </row>
    <row r="11" spans="1:100" ht="18" customHeight="1">
      <c r="B11" s="975"/>
      <c r="C11" s="888"/>
      <c r="D11" s="888"/>
      <c r="E11" s="888"/>
      <c r="F11" s="888"/>
      <c r="G11" s="888"/>
      <c r="H11" s="888"/>
      <c r="I11" s="888"/>
      <c r="J11" s="888"/>
      <c r="K11" s="889"/>
      <c r="L11" s="990" t="s">
        <v>462</v>
      </c>
      <c r="M11" s="991"/>
      <c r="N11" s="991"/>
      <c r="O11" s="991"/>
      <c r="P11" s="991"/>
      <c r="Q11" s="991"/>
      <c r="R11" s="991"/>
      <c r="S11" s="991"/>
      <c r="T11" s="991"/>
      <c r="U11" s="991"/>
      <c r="V11" s="991"/>
      <c r="W11" s="991"/>
      <c r="X11" s="1001" t="str">
        <f>IF('A-1応募申請書'!O43="","",'A-1応募申請書'!O43)</f>
        <v/>
      </c>
      <c r="Y11" s="1001"/>
      <c r="Z11" s="1001"/>
      <c r="AA11" s="1001"/>
      <c r="AB11" s="1001"/>
      <c r="AC11" s="1001"/>
      <c r="AD11" s="1001"/>
      <c r="AE11" s="1001"/>
      <c r="AF11" s="1001"/>
      <c r="AG11" s="1001"/>
      <c r="AH11" s="1001"/>
      <c r="AI11" s="1001"/>
      <c r="AJ11" s="1001"/>
      <c r="AK11" s="1001"/>
      <c r="AL11" s="1001"/>
      <c r="AM11" s="1001"/>
      <c r="AN11" s="1001"/>
      <c r="AO11" s="1001"/>
      <c r="AP11" s="1001"/>
      <c r="AQ11" s="1001" t="s">
        <v>461</v>
      </c>
      <c r="AR11" s="1001"/>
      <c r="AS11" s="1001"/>
      <c r="AT11" s="1001"/>
      <c r="AU11" s="1001"/>
      <c r="AV11" s="1001"/>
      <c r="AW11" s="1001"/>
      <c r="AX11" s="1001"/>
      <c r="AY11" s="1001"/>
      <c r="AZ11" s="1001"/>
      <c r="BA11" s="1001"/>
      <c r="BB11" s="1001"/>
      <c r="BC11" s="1001" t="str">
        <f>IF('A-1応募申請書'!AG43="","",'A-1応募申請書'!AG43)</f>
        <v/>
      </c>
      <c r="BD11" s="1001"/>
      <c r="BE11" s="1001"/>
      <c r="BF11" s="1001"/>
      <c r="BG11" s="1001"/>
      <c r="BH11" s="1001"/>
      <c r="BI11" s="1001"/>
      <c r="BJ11" s="1001"/>
      <c r="BK11" s="1001"/>
      <c r="BL11" s="1001"/>
      <c r="BM11" s="1001"/>
      <c r="BN11" s="1001"/>
      <c r="BO11" s="1001"/>
      <c r="BP11" s="1001"/>
      <c r="BQ11" s="1001"/>
      <c r="BR11" s="1001"/>
      <c r="BS11" s="1001"/>
      <c r="BT11" s="1001"/>
      <c r="BU11" s="1001"/>
      <c r="BV11" s="1001"/>
      <c r="BW11" s="1001"/>
      <c r="BX11" s="1001"/>
      <c r="BY11" s="1001"/>
      <c r="BZ11" s="1001"/>
      <c r="CA11" s="1001"/>
      <c r="CB11" s="1001"/>
      <c r="CC11" s="1002"/>
    </row>
    <row r="12" spans="1:100" ht="18" customHeight="1">
      <c r="B12" s="975"/>
      <c r="C12" s="888"/>
      <c r="D12" s="888"/>
      <c r="E12" s="888"/>
      <c r="F12" s="888"/>
      <c r="G12" s="888"/>
      <c r="H12" s="888"/>
      <c r="I12" s="888"/>
      <c r="J12" s="888"/>
      <c r="K12" s="889"/>
      <c r="L12" s="1039" t="s">
        <v>334</v>
      </c>
      <c r="M12" s="1040"/>
      <c r="N12" s="1040"/>
      <c r="O12" s="1040"/>
      <c r="P12" s="1040"/>
      <c r="Q12" s="1040"/>
      <c r="R12" s="1040"/>
      <c r="S12" s="1040"/>
      <c r="T12" s="1040"/>
      <c r="U12" s="1040"/>
      <c r="V12" s="1040"/>
      <c r="W12" s="1041"/>
      <c r="X12" s="1044" t="str">
        <f>IF('A-1応募申請書'!T55="","",'A-1応募申請書'!T55)</f>
        <v/>
      </c>
      <c r="Y12" s="1044"/>
      <c r="Z12" s="1044"/>
      <c r="AA12" s="1044"/>
      <c r="AB12" s="1044"/>
      <c r="AC12" s="1044"/>
      <c r="AD12" s="1044"/>
      <c r="AE12" s="1044"/>
      <c r="AF12" s="1044"/>
      <c r="AG12" s="1044"/>
      <c r="AH12" s="1044"/>
      <c r="AI12" s="1044"/>
      <c r="AJ12" s="1044"/>
      <c r="AK12" s="1044"/>
      <c r="AL12" s="1044"/>
      <c r="AM12" s="1044"/>
      <c r="AN12" s="1044"/>
      <c r="AO12" s="1044"/>
      <c r="AP12" s="1044"/>
      <c r="AQ12" s="1044"/>
      <c r="AR12" s="1044"/>
      <c r="AS12" s="1044"/>
      <c r="AT12" s="1044"/>
      <c r="AU12" s="1044"/>
      <c r="AV12" s="1044"/>
      <c r="AW12" s="1044"/>
      <c r="AX12" s="1044"/>
      <c r="AY12" s="1044"/>
      <c r="AZ12" s="1044"/>
      <c r="BA12" s="1044"/>
      <c r="BB12" s="1044"/>
      <c r="BC12" s="1044"/>
      <c r="BD12" s="1044"/>
      <c r="BE12" s="1044"/>
      <c r="BF12" s="1044"/>
      <c r="BG12" s="1044"/>
      <c r="BH12" s="1044"/>
      <c r="BI12" s="1044"/>
      <c r="BJ12" s="1044"/>
      <c r="BK12" s="1044"/>
      <c r="BL12" s="1044"/>
      <c r="BM12" s="1044"/>
      <c r="BN12" s="1044"/>
      <c r="BO12" s="1044"/>
      <c r="BP12" s="1044"/>
      <c r="BQ12" s="1044"/>
      <c r="BR12" s="1044"/>
      <c r="BS12" s="1044"/>
      <c r="BT12" s="1044"/>
      <c r="BU12" s="1044"/>
      <c r="BV12" s="1044"/>
      <c r="BW12" s="1044"/>
      <c r="BX12" s="1044"/>
      <c r="BY12" s="1044"/>
      <c r="BZ12" s="1044"/>
      <c r="CA12" s="1044"/>
      <c r="CB12" s="1044"/>
      <c r="CC12" s="1045"/>
    </row>
    <row r="13" spans="1:100" ht="18" customHeight="1">
      <c r="B13" s="975"/>
      <c r="C13" s="888"/>
      <c r="D13" s="888"/>
      <c r="E13" s="888"/>
      <c r="F13" s="888"/>
      <c r="G13" s="888"/>
      <c r="H13" s="888"/>
      <c r="I13" s="888"/>
      <c r="J13" s="888"/>
      <c r="K13" s="889"/>
      <c r="L13" s="960" t="str">
        <f>"事業実施の担当者（事業の窓口となる方）（" &amp; CS5 &amp; "と同一になります）"</f>
        <v>事業実施の担当者（事業の窓口となる方）（A-1応募申請書と同一になります）</v>
      </c>
      <c r="M13" s="688"/>
      <c r="N13" s="688"/>
      <c r="O13" s="688"/>
      <c r="P13" s="688"/>
      <c r="Q13" s="688"/>
      <c r="R13" s="688"/>
      <c r="S13" s="688"/>
      <c r="T13" s="688"/>
      <c r="U13" s="688"/>
      <c r="V13" s="688"/>
      <c r="W13" s="688"/>
      <c r="X13" s="688"/>
      <c r="Y13" s="688"/>
      <c r="Z13" s="688"/>
      <c r="AA13" s="688"/>
      <c r="AB13" s="688"/>
      <c r="AC13" s="688"/>
      <c r="AD13" s="688"/>
      <c r="AE13" s="688"/>
      <c r="AF13" s="688"/>
      <c r="AG13" s="688"/>
      <c r="AH13" s="688"/>
      <c r="AI13" s="688"/>
      <c r="AJ13" s="688"/>
      <c r="AK13" s="688"/>
      <c r="AL13" s="688"/>
      <c r="AM13" s="688"/>
      <c r="AN13" s="688"/>
      <c r="AO13" s="688"/>
      <c r="AP13" s="688"/>
      <c r="AQ13" s="688"/>
      <c r="AR13" s="688"/>
      <c r="AS13" s="688"/>
      <c r="AT13" s="688"/>
      <c r="AU13" s="688"/>
      <c r="AV13" s="688"/>
      <c r="AW13" s="688"/>
      <c r="AX13" s="688"/>
      <c r="AY13" s="688"/>
      <c r="AZ13" s="688"/>
      <c r="BA13" s="688"/>
      <c r="BB13" s="688"/>
      <c r="BC13" s="688"/>
      <c r="BD13" s="688"/>
      <c r="BE13" s="688"/>
      <c r="BF13" s="688"/>
      <c r="BG13" s="688"/>
      <c r="BH13" s="688"/>
      <c r="BI13" s="688"/>
      <c r="BJ13" s="688"/>
      <c r="BK13" s="688"/>
      <c r="BL13" s="688"/>
      <c r="BM13" s="688"/>
      <c r="BN13" s="688"/>
      <c r="BO13" s="688"/>
      <c r="BP13" s="688"/>
      <c r="BQ13" s="688"/>
      <c r="BR13" s="688"/>
      <c r="BS13" s="688"/>
      <c r="BT13" s="688"/>
      <c r="BU13" s="688"/>
      <c r="BV13" s="688"/>
      <c r="BW13" s="688"/>
      <c r="BX13" s="688"/>
      <c r="BY13" s="688"/>
      <c r="BZ13" s="688"/>
      <c r="CA13" s="688"/>
      <c r="CB13" s="688"/>
      <c r="CC13" s="1038"/>
    </row>
    <row r="14" spans="1:100" ht="18" customHeight="1">
      <c r="B14" s="975"/>
      <c r="C14" s="888"/>
      <c r="D14" s="888"/>
      <c r="E14" s="888"/>
      <c r="F14" s="888"/>
      <c r="G14" s="888"/>
      <c r="H14" s="888"/>
      <c r="I14" s="888"/>
      <c r="J14" s="888"/>
      <c r="K14" s="889"/>
      <c r="L14" s="994" t="s">
        <v>187</v>
      </c>
      <c r="M14" s="995"/>
      <c r="N14" s="995"/>
      <c r="O14" s="995"/>
      <c r="P14" s="995"/>
      <c r="Q14" s="995"/>
      <c r="R14" s="995"/>
      <c r="S14" s="995"/>
      <c r="T14" s="995"/>
      <c r="U14" s="995"/>
      <c r="V14" s="995"/>
      <c r="W14" s="995"/>
      <c r="X14" s="1003"/>
      <c r="Y14" s="1004"/>
      <c r="Z14" s="1004"/>
      <c r="AA14" s="1004"/>
      <c r="AB14" s="1004"/>
      <c r="AC14" s="1004"/>
      <c r="AD14" s="1004"/>
      <c r="AE14" s="1004"/>
      <c r="AF14" s="1004"/>
      <c r="AG14" s="1004"/>
      <c r="AH14" s="1004"/>
      <c r="AI14" s="1004"/>
      <c r="AJ14" s="1004"/>
      <c r="AK14" s="1004"/>
      <c r="AL14" s="1004"/>
      <c r="AM14" s="1004"/>
      <c r="AN14" s="1004"/>
      <c r="AO14" s="1004"/>
      <c r="AP14" s="1004"/>
      <c r="AQ14" s="1004"/>
      <c r="AR14" s="1004"/>
      <c r="AS14" s="1004"/>
      <c r="AT14" s="1004"/>
      <c r="AU14" s="1004"/>
      <c r="AV14" s="1004"/>
      <c r="AW14" s="1004"/>
      <c r="AX14" s="1004"/>
      <c r="AY14" s="1004"/>
      <c r="AZ14" s="1004"/>
      <c r="BA14" s="1004"/>
      <c r="BB14" s="1004"/>
      <c r="BC14" s="1004"/>
      <c r="BD14" s="1004"/>
      <c r="BE14" s="1004"/>
      <c r="BF14" s="1004"/>
      <c r="BG14" s="1004"/>
      <c r="BH14" s="1004"/>
      <c r="BI14" s="1004"/>
      <c r="BJ14" s="1004"/>
      <c r="BK14" s="1004"/>
      <c r="BL14" s="1004"/>
      <c r="BM14" s="1004"/>
      <c r="BN14" s="1004"/>
      <c r="BO14" s="1004"/>
      <c r="BP14" s="1004"/>
      <c r="BQ14" s="1004"/>
      <c r="BR14" s="1004"/>
      <c r="BS14" s="1004"/>
      <c r="BT14" s="1004"/>
      <c r="BU14" s="1004"/>
      <c r="BV14" s="1004"/>
      <c r="BW14" s="1004"/>
      <c r="BX14" s="1004"/>
      <c r="BY14" s="1004"/>
      <c r="BZ14" s="1004"/>
      <c r="CA14" s="1004"/>
      <c r="CB14" s="1004"/>
      <c r="CC14" s="1005"/>
    </row>
    <row r="15" spans="1:100" ht="18" customHeight="1">
      <c r="B15" s="975"/>
      <c r="C15" s="888"/>
      <c r="D15" s="888"/>
      <c r="E15" s="888"/>
      <c r="F15" s="888"/>
      <c r="G15" s="888"/>
      <c r="H15" s="888"/>
      <c r="I15" s="888"/>
      <c r="J15" s="888"/>
      <c r="K15" s="889"/>
      <c r="L15" s="998" t="s">
        <v>463</v>
      </c>
      <c r="M15" s="732"/>
      <c r="N15" s="732"/>
      <c r="O15" s="732"/>
      <c r="P15" s="732"/>
      <c r="Q15" s="732"/>
      <c r="R15" s="732"/>
      <c r="S15" s="732"/>
      <c r="T15" s="732"/>
      <c r="U15" s="732"/>
      <c r="V15" s="732"/>
      <c r="W15" s="732"/>
      <c r="X15" s="1009" t="str">
        <f>IF('A-1応募申請書'!O47="","",'A-1応募申請書'!O47)</f>
        <v/>
      </c>
      <c r="Y15" s="1010"/>
      <c r="Z15" s="1010"/>
      <c r="AA15" s="1010"/>
      <c r="AB15" s="1010"/>
      <c r="AC15" s="1010"/>
      <c r="AD15" s="1010"/>
      <c r="AE15" s="1010"/>
      <c r="AF15" s="1010"/>
      <c r="AG15" s="1010"/>
      <c r="AH15" s="1010"/>
      <c r="AI15" s="1010"/>
      <c r="AJ15" s="1010"/>
      <c r="AK15" s="1010"/>
      <c r="AL15" s="1010"/>
      <c r="AM15" s="1010"/>
      <c r="AN15" s="1010"/>
      <c r="AO15" s="1010"/>
      <c r="AP15" s="1010"/>
      <c r="AQ15" s="1010"/>
      <c r="AR15" s="1010"/>
      <c r="AS15" s="1010"/>
      <c r="AT15" s="1010"/>
      <c r="AU15" s="1010"/>
      <c r="AV15" s="1010"/>
      <c r="AW15" s="1010"/>
      <c r="AX15" s="1010"/>
      <c r="AY15" s="1010"/>
      <c r="AZ15" s="1010"/>
      <c r="BA15" s="1010"/>
      <c r="BB15" s="1011"/>
      <c r="BC15" s="732" t="s">
        <v>446</v>
      </c>
      <c r="BD15" s="732"/>
      <c r="BE15" s="732"/>
      <c r="BF15" s="732"/>
      <c r="BG15" s="732"/>
      <c r="BH15" s="732"/>
      <c r="BI15" s="732"/>
      <c r="BJ15" s="732"/>
      <c r="BK15" s="732"/>
      <c r="BL15" s="732"/>
      <c r="BM15" s="732"/>
      <c r="BN15" s="1006" t="str">
        <f>IF('A-1応募申請書'!T57="","",TEXT('A-1応募申請書'!T57,"####-####-####"))</f>
        <v/>
      </c>
      <c r="BO15" s="1007"/>
      <c r="BP15" s="1007"/>
      <c r="BQ15" s="1007"/>
      <c r="BR15" s="1007"/>
      <c r="BS15" s="1007"/>
      <c r="BT15" s="1007"/>
      <c r="BU15" s="1007"/>
      <c r="BV15" s="1007"/>
      <c r="BW15" s="1007"/>
      <c r="BX15" s="1007"/>
      <c r="BY15" s="1007"/>
      <c r="BZ15" s="1007"/>
      <c r="CA15" s="1007"/>
      <c r="CB15" s="1007"/>
      <c r="CC15" s="1008"/>
    </row>
    <row r="16" spans="1:100" ht="18" customHeight="1">
      <c r="B16" s="975"/>
      <c r="C16" s="888"/>
      <c r="D16" s="888"/>
      <c r="E16" s="888"/>
      <c r="F16" s="888"/>
      <c r="G16" s="888"/>
      <c r="H16" s="888"/>
      <c r="I16" s="888"/>
      <c r="J16" s="888"/>
      <c r="K16" s="889"/>
      <c r="L16" s="990" t="s">
        <v>464</v>
      </c>
      <c r="M16" s="991"/>
      <c r="N16" s="991"/>
      <c r="O16" s="991"/>
      <c r="P16" s="991"/>
      <c r="Q16" s="991"/>
      <c r="R16" s="991"/>
      <c r="S16" s="991"/>
      <c r="T16" s="991"/>
      <c r="U16" s="991"/>
      <c r="V16" s="991"/>
      <c r="W16" s="991"/>
      <c r="X16" s="722" t="str">
        <f>IF('A-1応募申請書'!O49="","",'A-1応募申請書'!O49)</f>
        <v/>
      </c>
      <c r="Y16" s="723"/>
      <c r="Z16" s="723"/>
      <c r="AA16" s="723"/>
      <c r="AB16" s="723"/>
      <c r="AC16" s="723"/>
      <c r="AD16" s="723"/>
      <c r="AE16" s="723"/>
      <c r="AF16" s="723"/>
      <c r="AG16" s="723"/>
      <c r="AH16" s="723"/>
      <c r="AI16" s="723"/>
      <c r="AJ16" s="723"/>
      <c r="AK16" s="723"/>
      <c r="AL16" s="723"/>
      <c r="AM16" s="723"/>
      <c r="AN16" s="723"/>
      <c r="AO16" s="723"/>
      <c r="AP16" s="724"/>
      <c r="AQ16" s="718" t="s">
        <v>461</v>
      </c>
      <c r="AR16" s="719"/>
      <c r="AS16" s="719"/>
      <c r="AT16" s="719"/>
      <c r="AU16" s="719"/>
      <c r="AV16" s="719"/>
      <c r="AW16" s="719"/>
      <c r="AX16" s="719"/>
      <c r="AY16" s="719"/>
      <c r="AZ16" s="719"/>
      <c r="BA16" s="719"/>
      <c r="BB16" s="720"/>
      <c r="BC16" s="722" t="str">
        <f>IF('A-1応募申請書'!AG49="","",'A-1応募申請書'!AG49)</f>
        <v/>
      </c>
      <c r="BD16" s="723"/>
      <c r="BE16" s="723"/>
      <c r="BF16" s="723"/>
      <c r="BG16" s="723"/>
      <c r="BH16" s="723"/>
      <c r="BI16" s="723"/>
      <c r="BJ16" s="723"/>
      <c r="BK16" s="723"/>
      <c r="BL16" s="723"/>
      <c r="BM16" s="723"/>
      <c r="BN16" s="723"/>
      <c r="BO16" s="723"/>
      <c r="BP16" s="723"/>
      <c r="BQ16" s="723"/>
      <c r="BR16" s="723"/>
      <c r="BS16" s="723"/>
      <c r="BT16" s="723"/>
      <c r="BU16" s="723"/>
      <c r="BV16" s="723"/>
      <c r="BW16" s="723"/>
      <c r="BX16" s="723"/>
      <c r="BY16" s="723"/>
      <c r="BZ16" s="723"/>
      <c r="CA16" s="723"/>
      <c r="CB16" s="723"/>
      <c r="CC16" s="725"/>
    </row>
    <row r="17" spans="2:90" ht="18" customHeight="1" thickBot="1">
      <c r="B17" s="975"/>
      <c r="C17" s="888"/>
      <c r="D17" s="888"/>
      <c r="E17" s="888"/>
      <c r="F17" s="888"/>
      <c r="G17" s="888"/>
      <c r="H17" s="888"/>
      <c r="I17" s="888"/>
      <c r="J17" s="888"/>
      <c r="K17" s="889"/>
      <c r="L17" s="1039" t="s">
        <v>334</v>
      </c>
      <c r="M17" s="1040"/>
      <c r="N17" s="1040"/>
      <c r="O17" s="1040"/>
      <c r="P17" s="1040"/>
      <c r="Q17" s="1040"/>
      <c r="R17" s="1040"/>
      <c r="S17" s="1040"/>
      <c r="T17" s="1040"/>
      <c r="U17" s="1040"/>
      <c r="V17" s="1040"/>
      <c r="W17" s="1041"/>
      <c r="X17" s="1042" t="str">
        <f>IF('A-1応募申請書'!T59="","",'A-1応募申請書'!T59)</f>
        <v/>
      </c>
      <c r="Y17" s="1042"/>
      <c r="Z17" s="1042"/>
      <c r="AA17" s="1042"/>
      <c r="AB17" s="1042"/>
      <c r="AC17" s="1042"/>
      <c r="AD17" s="1042"/>
      <c r="AE17" s="1042"/>
      <c r="AF17" s="1042"/>
      <c r="AG17" s="1042"/>
      <c r="AH17" s="1042"/>
      <c r="AI17" s="1042"/>
      <c r="AJ17" s="1042"/>
      <c r="AK17" s="1042"/>
      <c r="AL17" s="1042"/>
      <c r="AM17" s="1042"/>
      <c r="AN17" s="1042"/>
      <c r="AO17" s="1042"/>
      <c r="AP17" s="1042"/>
      <c r="AQ17" s="1042"/>
      <c r="AR17" s="1042"/>
      <c r="AS17" s="1042"/>
      <c r="AT17" s="1042"/>
      <c r="AU17" s="1042"/>
      <c r="AV17" s="1042"/>
      <c r="AW17" s="1042"/>
      <c r="AX17" s="1042"/>
      <c r="AY17" s="1042"/>
      <c r="AZ17" s="1042"/>
      <c r="BA17" s="1042"/>
      <c r="BB17" s="1042"/>
      <c r="BC17" s="1042"/>
      <c r="BD17" s="1042"/>
      <c r="BE17" s="1042"/>
      <c r="BF17" s="1042"/>
      <c r="BG17" s="1042"/>
      <c r="BH17" s="1042"/>
      <c r="BI17" s="1042"/>
      <c r="BJ17" s="1042"/>
      <c r="BK17" s="1042"/>
      <c r="BL17" s="1042"/>
      <c r="BM17" s="1042"/>
      <c r="BN17" s="1042"/>
      <c r="BO17" s="1042"/>
      <c r="BP17" s="1042"/>
      <c r="BQ17" s="1042"/>
      <c r="BR17" s="1042"/>
      <c r="BS17" s="1042"/>
      <c r="BT17" s="1042"/>
      <c r="BU17" s="1042"/>
      <c r="BV17" s="1042"/>
      <c r="BW17" s="1042"/>
      <c r="BX17" s="1042"/>
      <c r="BY17" s="1042"/>
      <c r="BZ17" s="1042"/>
      <c r="CA17" s="1042"/>
      <c r="CB17" s="1042"/>
      <c r="CC17" s="1043"/>
    </row>
    <row r="18" spans="2:90" ht="18" customHeight="1">
      <c r="B18" s="1018" t="s">
        <v>188</v>
      </c>
      <c r="C18" s="1019"/>
      <c r="D18" s="1019"/>
      <c r="E18" s="1019"/>
      <c r="F18" s="1019"/>
      <c r="G18" s="1019"/>
      <c r="H18" s="1019"/>
      <c r="I18" s="1019"/>
      <c r="J18" s="1019"/>
      <c r="K18" s="1020"/>
      <c r="L18" s="1066" t="s">
        <v>82</v>
      </c>
      <c r="M18" s="1067"/>
      <c r="N18" s="1067"/>
      <c r="O18" s="1067"/>
      <c r="P18" s="1067"/>
      <c r="Q18" s="1067"/>
      <c r="R18" s="1067"/>
      <c r="S18" s="1067"/>
      <c r="T18" s="1067"/>
      <c r="U18" s="1067"/>
      <c r="V18" s="1067"/>
      <c r="W18" s="1067"/>
      <c r="X18" s="1068" t="str">
        <f>IF('A-1応募申請書'!T28="","",'A-1応募申請書'!T28)</f>
        <v/>
      </c>
      <c r="Y18" s="1068"/>
      <c r="Z18" s="1068"/>
      <c r="AA18" s="1068"/>
      <c r="AB18" s="1068"/>
      <c r="AC18" s="1068"/>
      <c r="AD18" s="1068"/>
      <c r="AE18" s="1068"/>
      <c r="AF18" s="1068"/>
      <c r="AG18" s="1068"/>
      <c r="AH18" s="1068"/>
      <c r="AI18" s="1068"/>
      <c r="AJ18" s="1068"/>
      <c r="AK18" s="1068"/>
      <c r="AL18" s="1068"/>
      <c r="AM18" s="1068"/>
      <c r="AN18" s="1068"/>
      <c r="AO18" s="1068"/>
      <c r="AP18" s="1068"/>
      <c r="AQ18" s="1068"/>
      <c r="AR18" s="1068"/>
      <c r="AS18" s="1068"/>
      <c r="AT18" s="1068"/>
      <c r="AU18" s="1068"/>
      <c r="AV18" s="1068"/>
      <c r="AW18" s="1068"/>
      <c r="AX18" s="1068"/>
      <c r="AY18" s="1068"/>
      <c r="AZ18" s="1068"/>
      <c r="BA18" s="1068"/>
      <c r="BB18" s="1068"/>
      <c r="BC18" s="1068"/>
      <c r="BD18" s="1068"/>
      <c r="BE18" s="1068"/>
      <c r="BF18" s="1068"/>
      <c r="BG18" s="1068"/>
      <c r="BH18" s="1068"/>
      <c r="BI18" s="1068"/>
      <c r="BJ18" s="1068"/>
      <c r="BK18" s="1068"/>
      <c r="BL18" s="1068"/>
      <c r="BM18" s="1068"/>
      <c r="BN18" s="1068"/>
      <c r="BO18" s="1068"/>
      <c r="BP18" s="1068"/>
      <c r="BQ18" s="1068"/>
      <c r="BR18" s="1068"/>
      <c r="BS18" s="1068"/>
      <c r="BT18" s="1068"/>
      <c r="BU18" s="1068"/>
      <c r="BV18" s="1068"/>
      <c r="BW18" s="1068"/>
      <c r="BX18" s="1068"/>
      <c r="BY18" s="1068"/>
      <c r="BZ18" s="1068"/>
      <c r="CA18" s="1068"/>
      <c r="CB18" s="1068"/>
      <c r="CC18" s="1069"/>
      <c r="CE18" s="10"/>
      <c r="CF18" s="10"/>
      <c r="CG18" s="10"/>
      <c r="CH18" s="10"/>
      <c r="CI18" s="10"/>
      <c r="CJ18" s="10"/>
      <c r="CK18" s="10"/>
      <c r="CL18" s="10"/>
    </row>
    <row r="19" spans="2:90" ht="18" customHeight="1">
      <c r="B19" s="975"/>
      <c r="C19" s="888"/>
      <c r="D19" s="888"/>
      <c r="E19" s="888"/>
      <c r="F19" s="888"/>
      <c r="G19" s="888"/>
      <c r="H19" s="888"/>
      <c r="I19" s="888"/>
      <c r="J19" s="888"/>
      <c r="K19" s="889"/>
      <c r="L19" s="998" t="s">
        <v>463</v>
      </c>
      <c r="M19" s="732"/>
      <c r="N19" s="732"/>
      <c r="O19" s="732"/>
      <c r="P19" s="732"/>
      <c r="Q19" s="732"/>
      <c r="R19" s="732"/>
      <c r="S19" s="732"/>
      <c r="T19" s="732"/>
      <c r="U19" s="732"/>
      <c r="V19" s="732"/>
      <c r="W19" s="732"/>
      <c r="X19" s="726"/>
      <c r="Y19" s="727"/>
      <c r="Z19" s="727"/>
      <c r="AA19" s="727"/>
      <c r="AB19" s="727"/>
      <c r="AC19" s="727"/>
      <c r="AD19" s="727"/>
      <c r="AE19" s="727"/>
      <c r="AF19" s="727"/>
      <c r="AG19" s="727"/>
      <c r="AH19" s="727"/>
      <c r="AI19" s="727"/>
      <c r="AJ19" s="727"/>
      <c r="AK19" s="727"/>
      <c r="AL19" s="727"/>
      <c r="AM19" s="727"/>
      <c r="AN19" s="727"/>
      <c r="AO19" s="727"/>
      <c r="AP19" s="727"/>
      <c r="AQ19" s="727"/>
      <c r="AR19" s="727"/>
      <c r="AS19" s="727"/>
      <c r="AT19" s="727"/>
      <c r="AU19" s="727"/>
      <c r="AV19" s="727"/>
      <c r="AW19" s="727"/>
      <c r="AX19" s="727"/>
      <c r="AY19" s="727"/>
      <c r="AZ19" s="727"/>
      <c r="BA19" s="727"/>
      <c r="BB19" s="733"/>
      <c r="BC19" s="1046" t="s">
        <v>446</v>
      </c>
      <c r="BD19" s="1047"/>
      <c r="BE19" s="1047"/>
      <c r="BF19" s="1047"/>
      <c r="BG19" s="1047"/>
      <c r="BH19" s="1047"/>
      <c r="BI19" s="1047"/>
      <c r="BJ19" s="1047"/>
      <c r="BK19" s="1047"/>
      <c r="BL19" s="1047"/>
      <c r="BM19" s="1048"/>
      <c r="BN19" s="726"/>
      <c r="BO19" s="727"/>
      <c r="BP19" s="727"/>
      <c r="BQ19" s="727"/>
      <c r="BR19" s="727"/>
      <c r="BS19" s="727"/>
      <c r="BT19" s="727"/>
      <c r="BU19" s="727"/>
      <c r="BV19" s="727"/>
      <c r="BW19" s="727"/>
      <c r="BX19" s="727"/>
      <c r="BY19" s="727"/>
      <c r="BZ19" s="727"/>
      <c r="CA19" s="727"/>
      <c r="CB19" s="727"/>
      <c r="CC19" s="728"/>
      <c r="CE19" s="10"/>
      <c r="CF19" s="10"/>
      <c r="CG19" s="10"/>
      <c r="CH19" s="10"/>
      <c r="CI19" s="10"/>
      <c r="CJ19" s="10"/>
      <c r="CK19" s="10"/>
      <c r="CL19" s="10"/>
    </row>
    <row r="20" spans="2:90" ht="18" customHeight="1">
      <c r="B20" s="975"/>
      <c r="C20" s="888"/>
      <c r="D20" s="888"/>
      <c r="E20" s="888"/>
      <c r="F20" s="888"/>
      <c r="G20" s="888"/>
      <c r="H20" s="888"/>
      <c r="I20" s="888"/>
      <c r="J20" s="888"/>
      <c r="K20" s="889"/>
      <c r="L20" s="990" t="s">
        <v>464</v>
      </c>
      <c r="M20" s="991"/>
      <c r="N20" s="991"/>
      <c r="O20" s="991"/>
      <c r="P20" s="991"/>
      <c r="Q20" s="991"/>
      <c r="R20" s="991"/>
      <c r="S20" s="991"/>
      <c r="T20" s="991"/>
      <c r="U20" s="991"/>
      <c r="V20" s="991"/>
      <c r="W20" s="991"/>
      <c r="X20" s="715"/>
      <c r="Y20" s="716"/>
      <c r="Z20" s="716"/>
      <c r="AA20" s="716"/>
      <c r="AB20" s="716"/>
      <c r="AC20" s="716"/>
      <c r="AD20" s="716"/>
      <c r="AE20" s="716"/>
      <c r="AF20" s="716"/>
      <c r="AG20" s="716"/>
      <c r="AH20" s="716"/>
      <c r="AI20" s="716"/>
      <c r="AJ20" s="716"/>
      <c r="AK20" s="716"/>
      <c r="AL20" s="716"/>
      <c r="AM20" s="716"/>
      <c r="AN20" s="716"/>
      <c r="AO20" s="716"/>
      <c r="AP20" s="717"/>
      <c r="AQ20" s="718" t="s">
        <v>494</v>
      </c>
      <c r="AR20" s="719"/>
      <c r="AS20" s="719"/>
      <c r="AT20" s="719"/>
      <c r="AU20" s="719"/>
      <c r="AV20" s="719"/>
      <c r="AW20" s="719"/>
      <c r="AX20" s="719"/>
      <c r="AY20" s="719"/>
      <c r="AZ20" s="719"/>
      <c r="BA20" s="719"/>
      <c r="BB20" s="720"/>
      <c r="BC20" s="715"/>
      <c r="BD20" s="716"/>
      <c r="BE20" s="716"/>
      <c r="BF20" s="716"/>
      <c r="BG20" s="716"/>
      <c r="BH20" s="716"/>
      <c r="BI20" s="716"/>
      <c r="BJ20" s="716"/>
      <c r="BK20" s="716"/>
      <c r="BL20" s="716"/>
      <c r="BM20" s="716"/>
      <c r="BN20" s="716"/>
      <c r="BO20" s="716"/>
      <c r="BP20" s="716"/>
      <c r="BQ20" s="716"/>
      <c r="BR20" s="716"/>
      <c r="BS20" s="716"/>
      <c r="BT20" s="716"/>
      <c r="BU20" s="716"/>
      <c r="BV20" s="716"/>
      <c r="BW20" s="716"/>
      <c r="BX20" s="716"/>
      <c r="BY20" s="716"/>
      <c r="BZ20" s="716"/>
      <c r="CA20" s="716"/>
      <c r="CB20" s="716"/>
      <c r="CC20" s="721"/>
      <c r="CE20" s="10"/>
      <c r="CF20" s="10"/>
      <c r="CG20" s="10"/>
      <c r="CH20" s="10"/>
      <c r="CI20" s="10"/>
      <c r="CJ20" s="10"/>
      <c r="CK20" s="10"/>
      <c r="CL20" s="10"/>
    </row>
    <row r="21" spans="2:90" ht="18" customHeight="1">
      <c r="B21" s="975"/>
      <c r="C21" s="888"/>
      <c r="D21" s="888"/>
      <c r="E21" s="888"/>
      <c r="F21" s="888"/>
      <c r="G21" s="888"/>
      <c r="H21" s="888"/>
      <c r="I21" s="888"/>
      <c r="J21" s="888"/>
      <c r="K21" s="889"/>
      <c r="L21" s="1024" t="s">
        <v>334</v>
      </c>
      <c r="M21" s="1025"/>
      <c r="N21" s="1025"/>
      <c r="O21" s="1025"/>
      <c r="P21" s="1025"/>
      <c r="Q21" s="1025"/>
      <c r="R21" s="1025"/>
      <c r="S21" s="1025"/>
      <c r="T21" s="1025"/>
      <c r="U21" s="1025"/>
      <c r="V21" s="1025"/>
      <c r="W21" s="1025"/>
      <c r="X21" s="992"/>
      <c r="Y21" s="992"/>
      <c r="Z21" s="992"/>
      <c r="AA21" s="992"/>
      <c r="AB21" s="992"/>
      <c r="AC21" s="992"/>
      <c r="AD21" s="992"/>
      <c r="AE21" s="992"/>
      <c r="AF21" s="992"/>
      <c r="AG21" s="992"/>
      <c r="AH21" s="992"/>
      <c r="AI21" s="992"/>
      <c r="AJ21" s="992"/>
      <c r="AK21" s="992"/>
      <c r="AL21" s="992"/>
      <c r="AM21" s="992"/>
      <c r="AN21" s="992"/>
      <c r="AO21" s="992"/>
      <c r="AP21" s="992"/>
      <c r="AQ21" s="992"/>
      <c r="AR21" s="992"/>
      <c r="AS21" s="992"/>
      <c r="AT21" s="992"/>
      <c r="AU21" s="992"/>
      <c r="AV21" s="992"/>
      <c r="AW21" s="992"/>
      <c r="AX21" s="992"/>
      <c r="AY21" s="992"/>
      <c r="AZ21" s="992"/>
      <c r="BA21" s="992"/>
      <c r="BB21" s="992"/>
      <c r="BC21" s="992"/>
      <c r="BD21" s="992"/>
      <c r="BE21" s="992"/>
      <c r="BF21" s="992"/>
      <c r="BG21" s="992"/>
      <c r="BH21" s="992"/>
      <c r="BI21" s="992"/>
      <c r="BJ21" s="992"/>
      <c r="BK21" s="992"/>
      <c r="BL21" s="992"/>
      <c r="BM21" s="992"/>
      <c r="BN21" s="992"/>
      <c r="BO21" s="992"/>
      <c r="BP21" s="992"/>
      <c r="BQ21" s="992"/>
      <c r="BR21" s="992"/>
      <c r="BS21" s="992"/>
      <c r="BT21" s="992"/>
      <c r="BU21" s="992"/>
      <c r="BV21" s="992"/>
      <c r="BW21" s="992"/>
      <c r="BX21" s="992"/>
      <c r="BY21" s="992"/>
      <c r="BZ21" s="992"/>
      <c r="CA21" s="992"/>
      <c r="CB21" s="992"/>
      <c r="CC21" s="993"/>
      <c r="CE21" s="10"/>
      <c r="CF21" s="10"/>
      <c r="CG21" s="10"/>
      <c r="CH21" s="10"/>
      <c r="CI21" s="10"/>
      <c r="CJ21" s="10"/>
      <c r="CK21" s="10"/>
      <c r="CL21" s="10"/>
    </row>
    <row r="22" spans="2:90" ht="18" customHeight="1">
      <c r="B22" s="975"/>
      <c r="C22" s="888"/>
      <c r="D22" s="888"/>
      <c r="E22" s="888"/>
      <c r="F22" s="888"/>
      <c r="G22" s="888"/>
      <c r="H22" s="888"/>
      <c r="I22" s="888"/>
      <c r="J22" s="888"/>
      <c r="K22" s="889"/>
      <c r="L22" s="994" t="s">
        <v>82</v>
      </c>
      <c r="M22" s="995"/>
      <c r="N22" s="995"/>
      <c r="O22" s="995"/>
      <c r="P22" s="995"/>
      <c r="Q22" s="995"/>
      <c r="R22" s="995"/>
      <c r="S22" s="995"/>
      <c r="T22" s="995"/>
      <c r="U22" s="995"/>
      <c r="V22" s="995"/>
      <c r="W22" s="995"/>
      <c r="X22" s="996" t="str">
        <f>IF('A-1応募申請書'!T31="","",'A-1応募申請書'!T31)</f>
        <v/>
      </c>
      <c r="Y22" s="996"/>
      <c r="Z22" s="996"/>
      <c r="AA22" s="996"/>
      <c r="AB22" s="996"/>
      <c r="AC22" s="996"/>
      <c r="AD22" s="996"/>
      <c r="AE22" s="996"/>
      <c r="AF22" s="996"/>
      <c r="AG22" s="996"/>
      <c r="AH22" s="996"/>
      <c r="AI22" s="996"/>
      <c r="AJ22" s="996"/>
      <c r="AK22" s="996"/>
      <c r="AL22" s="996"/>
      <c r="AM22" s="996"/>
      <c r="AN22" s="996"/>
      <c r="AO22" s="996"/>
      <c r="AP22" s="996"/>
      <c r="AQ22" s="996"/>
      <c r="AR22" s="996"/>
      <c r="AS22" s="996"/>
      <c r="AT22" s="996"/>
      <c r="AU22" s="996"/>
      <c r="AV22" s="996"/>
      <c r="AW22" s="996"/>
      <c r="AX22" s="996"/>
      <c r="AY22" s="996"/>
      <c r="AZ22" s="996"/>
      <c r="BA22" s="996"/>
      <c r="BB22" s="996"/>
      <c r="BC22" s="996"/>
      <c r="BD22" s="996"/>
      <c r="BE22" s="996"/>
      <c r="BF22" s="996"/>
      <c r="BG22" s="996"/>
      <c r="BH22" s="996"/>
      <c r="BI22" s="996"/>
      <c r="BJ22" s="996"/>
      <c r="BK22" s="996"/>
      <c r="BL22" s="996"/>
      <c r="BM22" s="996"/>
      <c r="BN22" s="996"/>
      <c r="BO22" s="996"/>
      <c r="BP22" s="996"/>
      <c r="BQ22" s="996"/>
      <c r="BR22" s="996"/>
      <c r="BS22" s="996"/>
      <c r="BT22" s="996"/>
      <c r="BU22" s="996"/>
      <c r="BV22" s="996"/>
      <c r="BW22" s="996"/>
      <c r="BX22" s="996"/>
      <c r="BY22" s="996"/>
      <c r="BZ22" s="996"/>
      <c r="CA22" s="996"/>
      <c r="CB22" s="996"/>
      <c r="CC22" s="997"/>
      <c r="CE22" s="10"/>
      <c r="CF22" s="10"/>
      <c r="CG22" s="10"/>
      <c r="CH22" s="10"/>
      <c r="CI22" s="10"/>
      <c r="CJ22" s="10"/>
      <c r="CK22" s="10"/>
      <c r="CL22" s="10"/>
    </row>
    <row r="23" spans="2:90" ht="18" customHeight="1">
      <c r="B23" s="975"/>
      <c r="C23" s="888"/>
      <c r="D23" s="888"/>
      <c r="E23" s="888"/>
      <c r="F23" s="888"/>
      <c r="G23" s="888"/>
      <c r="H23" s="888"/>
      <c r="I23" s="888"/>
      <c r="J23" s="888"/>
      <c r="K23" s="889"/>
      <c r="L23" s="998" t="s">
        <v>463</v>
      </c>
      <c r="M23" s="732"/>
      <c r="N23" s="732"/>
      <c r="O23" s="732"/>
      <c r="P23" s="732"/>
      <c r="Q23" s="732"/>
      <c r="R23" s="732"/>
      <c r="S23" s="732"/>
      <c r="T23" s="732"/>
      <c r="U23" s="732"/>
      <c r="V23" s="732"/>
      <c r="W23" s="732"/>
      <c r="X23" s="726"/>
      <c r="Y23" s="727"/>
      <c r="Z23" s="727"/>
      <c r="AA23" s="727"/>
      <c r="AB23" s="727"/>
      <c r="AC23" s="727"/>
      <c r="AD23" s="727"/>
      <c r="AE23" s="727"/>
      <c r="AF23" s="727"/>
      <c r="AG23" s="727"/>
      <c r="AH23" s="727"/>
      <c r="AI23" s="727"/>
      <c r="AJ23" s="727"/>
      <c r="AK23" s="727"/>
      <c r="AL23" s="727"/>
      <c r="AM23" s="727"/>
      <c r="AN23" s="727"/>
      <c r="AO23" s="727"/>
      <c r="AP23" s="727"/>
      <c r="AQ23" s="727"/>
      <c r="AR23" s="727"/>
      <c r="AS23" s="727"/>
      <c r="AT23" s="727"/>
      <c r="AU23" s="727"/>
      <c r="AV23" s="727"/>
      <c r="AW23" s="727"/>
      <c r="AX23" s="727"/>
      <c r="AY23" s="727"/>
      <c r="AZ23" s="727"/>
      <c r="BA23" s="727"/>
      <c r="BB23" s="733"/>
      <c r="BC23" s="732" t="s">
        <v>446</v>
      </c>
      <c r="BD23" s="732"/>
      <c r="BE23" s="732"/>
      <c r="BF23" s="732"/>
      <c r="BG23" s="732"/>
      <c r="BH23" s="732"/>
      <c r="BI23" s="732"/>
      <c r="BJ23" s="732"/>
      <c r="BK23" s="732"/>
      <c r="BL23" s="732"/>
      <c r="BM23" s="732"/>
      <c r="BN23" s="726"/>
      <c r="BO23" s="727"/>
      <c r="BP23" s="727"/>
      <c r="BQ23" s="727"/>
      <c r="BR23" s="727"/>
      <c r="BS23" s="727"/>
      <c r="BT23" s="727"/>
      <c r="BU23" s="727"/>
      <c r="BV23" s="727"/>
      <c r="BW23" s="727"/>
      <c r="BX23" s="727"/>
      <c r="BY23" s="727"/>
      <c r="BZ23" s="727"/>
      <c r="CA23" s="727"/>
      <c r="CB23" s="727"/>
      <c r="CC23" s="728"/>
      <c r="CE23" s="10"/>
      <c r="CF23" s="10"/>
      <c r="CG23" s="10"/>
      <c r="CH23" s="10"/>
      <c r="CI23" s="10"/>
      <c r="CJ23" s="10"/>
      <c r="CK23" s="10"/>
      <c r="CL23" s="10"/>
    </row>
    <row r="24" spans="2:90" ht="18" customHeight="1">
      <c r="B24" s="975"/>
      <c r="C24" s="888"/>
      <c r="D24" s="888"/>
      <c r="E24" s="888"/>
      <c r="F24" s="888"/>
      <c r="G24" s="888"/>
      <c r="H24" s="888"/>
      <c r="I24" s="888"/>
      <c r="J24" s="888"/>
      <c r="K24" s="889"/>
      <c r="L24" s="990" t="s">
        <v>464</v>
      </c>
      <c r="M24" s="991"/>
      <c r="N24" s="991"/>
      <c r="O24" s="991"/>
      <c r="P24" s="991"/>
      <c r="Q24" s="991"/>
      <c r="R24" s="991"/>
      <c r="S24" s="991"/>
      <c r="T24" s="991"/>
      <c r="U24" s="991"/>
      <c r="V24" s="991"/>
      <c r="W24" s="991"/>
      <c r="X24" s="715"/>
      <c r="Y24" s="716"/>
      <c r="Z24" s="716"/>
      <c r="AA24" s="716"/>
      <c r="AB24" s="716"/>
      <c r="AC24" s="716"/>
      <c r="AD24" s="716"/>
      <c r="AE24" s="716"/>
      <c r="AF24" s="716"/>
      <c r="AG24" s="716"/>
      <c r="AH24" s="716"/>
      <c r="AI24" s="716"/>
      <c r="AJ24" s="716"/>
      <c r="AK24" s="716"/>
      <c r="AL24" s="716"/>
      <c r="AM24" s="716"/>
      <c r="AN24" s="716"/>
      <c r="AO24" s="716"/>
      <c r="AP24" s="717"/>
      <c r="AQ24" s="718" t="s">
        <v>494</v>
      </c>
      <c r="AR24" s="719"/>
      <c r="AS24" s="719"/>
      <c r="AT24" s="719"/>
      <c r="AU24" s="719"/>
      <c r="AV24" s="719"/>
      <c r="AW24" s="719"/>
      <c r="AX24" s="719"/>
      <c r="AY24" s="719"/>
      <c r="AZ24" s="719"/>
      <c r="BA24" s="719"/>
      <c r="BB24" s="720"/>
      <c r="BC24" s="715"/>
      <c r="BD24" s="716"/>
      <c r="BE24" s="716"/>
      <c r="BF24" s="716"/>
      <c r="BG24" s="716"/>
      <c r="BH24" s="716"/>
      <c r="BI24" s="716"/>
      <c r="BJ24" s="716"/>
      <c r="BK24" s="716"/>
      <c r="BL24" s="716"/>
      <c r="BM24" s="716"/>
      <c r="BN24" s="716"/>
      <c r="BO24" s="716"/>
      <c r="BP24" s="716"/>
      <c r="BQ24" s="716"/>
      <c r="BR24" s="716"/>
      <c r="BS24" s="716"/>
      <c r="BT24" s="716"/>
      <c r="BU24" s="716"/>
      <c r="BV24" s="716"/>
      <c r="BW24" s="716"/>
      <c r="BX24" s="716"/>
      <c r="BY24" s="716"/>
      <c r="BZ24" s="716"/>
      <c r="CA24" s="716"/>
      <c r="CB24" s="716"/>
      <c r="CC24" s="721"/>
    </row>
    <row r="25" spans="2:90" ht="18" customHeight="1">
      <c r="B25" s="975"/>
      <c r="C25" s="888"/>
      <c r="D25" s="888"/>
      <c r="E25" s="888"/>
      <c r="F25" s="888"/>
      <c r="G25" s="888"/>
      <c r="H25" s="888"/>
      <c r="I25" s="888"/>
      <c r="J25" s="888"/>
      <c r="K25" s="889"/>
      <c r="L25" s="1024" t="s">
        <v>334</v>
      </c>
      <c r="M25" s="1025"/>
      <c r="N25" s="1025"/>
      <c r="O25" s="1025"/>
      <c r="P25" s="1025"/>
      <c r="Q25" s="1025"/>
      <c r="R25" s="1025"/>
      <c r="S25" s="1025"/>
      <c r="T25" s="1025"/>
      <c r="U25" s="1025"/>
      <c r="V25" s="1025"/>
      <c r="W25" s="1025"/>
      <c r="X25" s="992"/>
      <c r="Y25" s="992"/>
      <c r="Z25" s="992"/>
      <c r="AA25" s="992"/>
      <c r="AB25" s="992"/>
      <c r="AC25" s="992"/>
      <c r="AD25" s="992"/>
      <c r="AE25" s="992"/>
      <c r="AF25" s="992"/>
      <c r="AG25" s="992"/>
      <c r="AH25" s="992"/>
      <c r="AI25" s="992"/>
      <c r="AJ25" s="992"/>
      <c r="AK25" s="992"/>
      <c r="AL25" s="992"/>
      <c r="AM25" s="992"/>
      <c r="AN25" s="992"/>
      <c r="AO25" s="992"/>
      <c r="AP25" s="992"/>
      <c r="AQ25" s="992"/>
      <c r="AR25" s="992"/>
      <c r="AS25" s="992"/>
      <c r="AT25" s="992"/>
      <c r="AU25" s="992"/>
      <c r="AV25" s="992"/>
      <c r="AW25" s="992"/>
      <c r="AX25" s="992"/>
      <c r="AY25" s="992"/>
      <c r="AZ25" s="992"/>
      <c r="BA25" s="992"/>
      <c r="BB25" s="992"/>
      <c r="BC25" s="992"/>
      <c r="BD25" s="992"/>
      <c r="BE25" s="992"/>
      <c r="BF25" s="992"/>
      <c r="BG25" s="992"/>
      <c r="BH25" s="992"/>
      <c r="BI25" s="992"/>
      <c r="BJ25" s="992"/>
      <c r="BK25" s="992"/>
      <c r="BL25" s="992"/>
      <c r="BM25" s="992"/>
      <c r="BN25" s="992"/>
      <c r="BO25" s="992"/>
      <c r="BP25" s="992"/>
      <c r="BQ25" s="992"/>
      <c r="BR25" s="992"/>
      <c r="BS25" s="992"/>
      <c r="BT25" s="992"/>
      <c r="BU25" s="992"/>
      <c r="BV25" s="992"/>
      <c r="BW25" s="992"/>
      <c r="BX25" s="992"/>
      <c r="BY25" s="992"/>
      <c r="BZ25" s="992"/>
      <c r="CA25" s="992"/>
      <c r="CB25" s="992"/>
      <c r="CC25" s="993"/>
    </row>
    <row r="26" spans="2:90" ht="18" customHeight="1">
      <c r="B26" s="975"/>
      <c r="C26" s="888"/>
      <c r="D26" s="888"/>
      <c r="E26" s="888"/>
      <c r="F26" s="888"/>
      <c r="G26" s="888"/>
      <c r="H26" s="888"/>
      <c r="I26" s="888"/>
      <c r="J26" s="888"/>
      <c r="K26" s="889"/>
      <c r="L26" s="994" t="s">
        <v>82</v>
      </c>
      <c r="M26" s="995"/>
      <c r="N26" s="995"/>
      <c r="O26" s="995"/>
      <c r="P26" s="995"/>
      <c r="Q26" s="995"/>
      <c r="R26" s="995"/>
      <c r="S26" s="995"/>
      <c r="T26" s="995"/>
      <c r="U26" s="995"/>
      <c r="V26" s="995"/>
      <c r="W26" s="995"/>
      <c r="X26" s="996" t="str">
        <f>IF('A-1応募申請書'!T34="","",'A-1応募申請書'!T34)</f>
        <v/>
      </c>
      <c r="Y26" s="996"/>
      <c r="Z26" s="996"/>
      <c r="AA26" s="996"/>
      <c r="AB26" s="996"/>
      <c r="AC26" s="996"/>
      <c r="AD26" s="996"/>
      <c r="AE26" s="996"/>
      <c r="AF26" s="996"/>
      <c r="AG26" s="996"/>
      <c r="AH26" s="996"/>
      <c r="AI26" s="996"/>
      <c r="AJ26" s="996"/>
      <c r="AK26" s="996"/>
      <c r="AL26" s="996"/>
      <c r="AM26" s="996"/>
      <c r="AN26" s="996"/>
      <c r="AO26" s="996"/>
      <c r="AP26" s="996"/>
      <c r="AQ26" s="996"/>
      <c r="AR26" s="996"/>
      <c r="AS26" s="996"/>
      <c r="AT26" s="996"/>
      <c r="AU26" s="996"/>
      <c r="AV26" s="996"/>
      <c r="AW26" s="996"/>
      <c r="AX26" s="996"/>
      <c r="AY26" s="996"/>
      <c r="AZ26" s="996"/>
      <c r="BA26" s="996"/>
      <c r="BB26" s="996"/>
      <c r="BC26" s="996"/>
      <c r="BD26" s="996"/>
      <c r="BE26" s="996"/>
      <c r="BF26" s="996"/>
      <c r="BG26" s="996"/>
      <c r="BH26" s="996"/>
      <c r="BI26" s="996"/>
      <c r="BJ26" s="996"/>
      <c r="BK26" s="996"/>
      <c r="BL26" s="996"/>
      <c r="BM26" s="996"/>
      <c r="BN26" s="996"/>
      <c r="BO26" s="996"/>
      <c r="BP26" s="996"/>
      <c r="BQ26" s="996"/>
      <c r="BR26" s="996"/>
      <c r="BS26" s="996"/>
      <c r="BT26" s="996"/>
      <c r="BU26" s="996"/>
      <c r="BV26" s="996"/>
      <c r="BW26" s="996"/>
      <c r="BX26" s="996"/>
      <c r="BY26" s="996"/>
      <c r="BZ26" s="996"/>
      <c r="CA26" s="996"/>
      <c r="CB26" s="996"/>
      <c r="CC26" s="997"/>
    </row>
    <row r="27" spans="2:90" ht="18" customHeight="1">
      <c r="B27" s="975"/>
      <c r="C27" s="888"/>
      <c r="D27" s="888"/>
      <c r="E27" s="888"/>
      <c r="F27" s="888"/>
      <c r="G27" s="888"/>
      <c r="H27" s="888"/>
      <c r="I27" s="888"/>
      <c r="J27" s="888"/>
      <c r="K27" s="889"/>
      <c r="L27" s="998" t="s">
        <v>463</v>
      </c>
      <c r="M27" s="732"/>
      <c r="N27" s="732"/>
      <c r="O27" s="732"/>
      <c r="P27" s="732"/>
      <c r="Q27" s="732"/>
      <c r="R27" s="732"/>
      <c r="S27" s="732"/>
      <c r="T27" s="732"/>
      <c r="U27" s="732"/>
      <c r="V27" s="732"/>
      <c r="W27" s="732"/>
      <c r="X27" s="726"/>
      <c r="Y27" s="727"/>
      <c r="Z27" s="727"/>
      <c r="AA27" s="727"/>
      <c r="AB27" s="727"/>
      <c r="AC27" s="727"/>
      <c r="AD27" s="727"/>
      <c r="AE27" s="727"/>
      <c r="AF27" s="727"/>
      <c r="AG27" s="727"/>
      <c r="AH27" s="727"/>
      <c r="AI27" s="727"/>
      <c r="AJ27" s="727"/>
      <c r="AK27" s="727"/>
      <c r="AL27" s="727"/>
      <c r="AM27" s="727"/>
      <c r="AN27" s="727"/>
      <c r="AO27" s="727"/>
      <c r="AP27" s="727"/>
      <c r="AQ27" s="727"/>
      <c r="AR27" s="727"/>
      <c r="AS27" s="727"/>
      <c r="AT27" s="727"/>
      <c r="AU27" s="727"/>
      <c r="AV27" s="727"/>
      <c r="AW27" s="727"/>
      <c r="AX27" s="727"/>
      <c r="AY27" s="727"/>
      <c r="AZ27" s="727"/>
      <c r="BA27" s="727"/>
      <c r="BB27" s="733"/>
      <c r="BC27" s="732" t="s">
        <v>446</v>
      </c>
      <c r="BD27" s="732"/>
      <c r="BE27" s="732"/>
      <c r="BF27" s="732"/>
      <c r="BG27" s="732"/>
      <c r="BH27" s="732"/>
      <c r="BI27" s="732"/>
      <c r="BJ27" s="732"/>
      <c r="BK27" s="732"/>
      <c r="BL27" s="732"/>
      <c r="BM27" s="732"/>
      <c r="BN27" s="726"/>
      <c r="BO27" s="727"/>
      <c r="BP27" s="727"/>
      <c r="BQ27" s="727"/>
      <c r="BR27" s="727"/>
      <c r="BS27" s="727"/>
      <c r="BT27" s="727"/>
      <c r="BU27" s="727"/>
      <c r="BV27" s="727"/>
      <c r="BW27" s="727"/>
      <c r="BX27" s="727"/>
      <c r="BY27" s="727"/>
      <c r="BZ27" s="727"/>
      <c r="CA27" s="727"/>
      <c r="CB27" s="727"/>
      <c r="CC27" s="728"/>
    </row>
    <row r="28" spans="2:90" ht="18" customHeight="1">
      <c r="B28" s="975"/>
      <c r="C28" s="888"/>
      <c r="D28" s="888"/>
      <c r="E28" s="888"/>
      <c r="F28" s="888"/>
      <c r="G28" s="888"/>
      <c r="H28" s="888"/>
      <c r="I28" s="888"/>
      <c r="J28" s="888"/>
      <c r="K28" s="889"/>
      <c r="L28" s="990" t="s">
        <v>464</v>
      </c>
      <c r="M28" s="991"/>
      <c r="N28" s="991"/>
      <c r="O28" s="991"/>
      <c r="P28" s="991"/>
      <c r="Q28" s="991"/>
      <c r="R28" s="991"/>
      <c r="S28" s="991"/>
      <c r="T28" s="991"/>
      <c r="U28" s="991"/>
      <c r="V28" s="991"/>
      <c r="W28" s="991"/>
      <c r="X28" s="715"/>
      <c r="Y28" s="716"/>
      <c r="Z28" s="716"/>
      <c r="AA28" s="716"/>
      <c r="AB28" s="716"/>
      <c r="AC28" s="716"/>
      <c r="AD28" s="716"/>
      <c r="AE28" s="716"/>
      <c r="AF28" s="716"/>
      <c r="AG28" s="716"/>
      <c r="AH28" s="716"/>
      <c r="AI28" s="716"/>
      <c r="AJ28" s="716"/>
      <c r="AK28" s="716"/>
      <c r="AL28" s="716"/>
      <c r="AM28" s="716"/>
      <c r="AN28" s="716"/>
      <c r="AO28" s="716"/>
      <c r="AP28" s="717"/>
      <c r="AQ28" s="718" t="s">
        <v>494</v>
      </c>
      <c r="AR28" s="719"/>
      <c r="AS28" s="719"/>
      <c r="AT28" s="719"/>
      <c r="AU28" s="719"/>
      <c r="AV28" s="719"/>
      <c r="AW28" s="719"/>
      <c r="AX28" s="719"/>
      <c r="AY28" s="719"/>
      <c r="AZ28" s="719"/>
      <c r="BA28" s="719"/>
      <c r="BB28" s="720"/>
      <c r="BC28" s="715"/>
      <c r="BD28" s="716"/>
      <c r="BE28" s="716"/>
      <c r="BF28" s="716"/>
      <c r="BG28" s="716"/>
      <c r="BH28" s="716"/>
      <c r="BI28" s="716"/>
      <c r="BJ28" s="716"/>
      <c r="BK28" s="716"/>
      <c r="BL28" s="716"/>
      <c r="BM28" s="716"/>
      <c r="BN28" s="716"/>
      <c r="BO28" s="716"/>
      <c r="BP28" s="716"/>
      <c r="BQ28" s="716"/>
      <c r="BR28" s="716"/>
      <c r="BS28" s="716"/>
      <c r="BT28" s="716"/>
      <c r="BU28" s="716"/>
      <c r="BV28" s="716"/>
      <c r="BW28" s="716"/>
      <c r="BX28" s="716"/>
      <c r="BY28" s="716"/>
      <c r="BZ28" s="716"/>
      <c r="CA28" s="716"/>
      <c r="CB28" s="716"/>
      <c r="CC28" s="721"/>
    </row>
    <row r="29" spans="2:90" ht="18" customHeight="1" thickBot="1">
      <c r="B29" s="1021"/>
      <c r="C29" s="1022"/>
      <c r="D29" s="1022"/>
      <c r="E29" s="1022"/>
      <c r="F29" s="1022"/>
      <c r="G29" s="1022"/>
      <c r="H29" s="1022"/>
      <c r="I29" s="1022"/>
      <c r="J29" s="1022"/>
      <c r="K29" s="1023"/>
      <c r="L29" s="999" t="s">
        <v>334</v>
      </c>
      <c r="M29" s="1000"/>
      <c r="N29" s="1000"/>
      <c r="O29" s="1000"/>
      <c r="P29" s="1000"/>
      <c r="Q29" s="1000"/>
      <c r="R29" s="1000"/>
      <c r="S29" s="1000"/>
      <c r="T29" s="1000"/>
      <c r="U29" s="1000"/>
      <c r="V29" s="1000"/>
      <c r="W29" s="1000"/>
      <c r="X29" s="734"/>
      <c r="Y29" s="734"/>
      <c r="Z29" s="734"/>
      <c r="AA29" s="734"/>
      <c r="AB29" s="734"/>
      <c r="AC29" s="734"/>
      <c r="AD29" s="734"/>
      <c r="AE29" s="734"/>
      <c r="AF29" s="734"/>
      <c r="AG29" s="734"/>
      <c r="AH29" s="734"/>
      <c r="AI29" s="734"/>
      <c r="AJ29" s="734"/>
      <c r="AK29" s="734"/>
      <c r="AL29" s="734"/>
      <c r="AM29" s="734"/>
      <c r="AN29" s="734"/>
      <c r="AO29" s="734"/>
      <c r="AP29" s="734"/>
      <c r="AQ29" s="734"/>
      <c r="AR29" s="734"/>
      <c r="AS29" s="734"/>
      <c r="AT29" s="734"/>
      <c r="AU29" s="734"/>
      <c r="AV29" s="734"/>
      <c r="AW29" s="734"/>
      <c r="AX29" s="734"/>
      <c r="AY29" s="734"/>
      <c r="AZ29" s="734"/>
      <c r="BA29" s="734"/>
      <c r="BB29" s="734"/>
      <c r="BC29" s="734"/>
      <c r="BD29" s="734"/>
      <c r="BE29" s="734"/>
      <c r="BF29" s="734"/>
      <c r="BG29" s="734"/>
      <c r="BH29" s="734"/>
      <c r="BI29" s="734"/>
      <c r="BJ29" s="734"/>
      <c r="BK29" s="734"/>
      <c r="BL29" s="734"/>
      <c r="BM29" s="734"/>
      <c r="BN29" s="734"/>
      <c r="BO29" s="734"/>
      <c r="BP29" s="734"/>
      <c r="BQ29" s="734"/>
      <c r="BR29" s="734"/>
      <c r="BS29" s="734"/>
      <c r="BT29" s="734"/>
      <c r="BU29" s="734"/>
      <c r="BV29" s="734"/>
      <c r="BW29" s="734"/>
      <c r="BX29" s="734"/>
      <c r="BY29" s="734"/>
      <c r="BZ29" s="734"/>
      <c r="CA29" s="734"/>
      <c r="CB29" s="734"/>
      <c r="CC29" s="735"/>
    </row>
    <row r="30" spans="2:90" ht="19.5" hidden="1" customHeight="1" thickBot="1">
      <c r="B30" s="775" t="s">
        <v>232</v>
      </c>
      <c r="C30" s="776"/>
      <c r="D30" s="776"/>
      <c r="E30" s="776"/>
      <c r="F30" s="776"/>
      <c r="G30" s="776"/>
      <c r="H30" s="776"/>
      <c r="I30" s="776"/>
      <c r="J30" s="776"/>
      <c r="K30" s="776"/>
      <c r="L30" s="776"/>
      <c r="M30" s="776"/>
      <c r="N30" s="776"/>
      <c r="O30" s="776"/>
      <c r="P30" s="776"/>
      <c r="Q30" s="776"/>
      <c r="R30" s="776"/>
      <c r="S30" s="776"/>
      <c r="T30" s="776"/>
      <c r="U30" s="776"/>
      <c r="V30" s="776"/>
      <c r="W30" s="776"/>
      <c r="X30" s="776"/>
      <c r="Y30" s="776"/>
      <c r="Z30" s="776"/>
      <c r="AA30" s="776"/>
      <c r="AB30" s="776"/>
      <c r="AC30" s="776"/>
      <c r="AD30" s="776"/>
      <c r="AE30" s="776"/>
      <c r="AF30" s="776"/>
      <c r="AG30" s="776"/>
      <c r="AH30" s="776"/>
      <c r="AI30" s="776"/>
      <c r="AJ30" s="776"/>
      <c r="AK30" s="776"/>
      <c r="AL30" s="776"/>
      <c r="AM30" s="776"/>
      <c r="AN30" s="776"/>
      <c r="AO30" s="776"/>
      <c r="AP30" s="776"/>
      <c r="AQ30" s="776"/>
      <c r="AR30" s="776"/>
      <c r="AS30" s="776"/>
      <c r="AT30" s="776"/>
      <c r="AU30" s="776"/>
      <c r="AV30" s="776"/>
      <c r="AW30" s="776"/>
      <c r="AX30" s="776"/>
      <c r="AY30" s="776"/>
      <c r="AZ30" s="776"/>
      <c r="BA30" s="776"/>
      <c r="BB30" s="776"/>
      <c r="BC30" s="776"/>
      <c r="BD30" s="776"/>
      <c r="BE30" s="776"/>
      <c r="BF30" s="776"/>
      <c r="BG30" s="776"/>
      <c r="BH30" s="776"/>
      <c r="BI30" s="776"/>
      <c r="BJ30" s="776"/>
      <c r="BK30" s="776"/>
      <c r="BL30" s="776"/>
      <c r="BM30" s="776"/>
      <c r="BN30" s="776"/>
      <c r="BO30" s="776"/>
      <c r="BP30" s="776"/>
      <c r="BQ30" s="776"/>
      <c r="BR30" s="776"/>
      <c r="BS30" s="776"/>
      <c r="BT30" s="776"/>
      <c r="BU30" s="776"/>
      <c r="BV30" s="776"/>
      <c r="BW30" s="776"/>
      <c r="BX30" s="776"/>
      <c r="BY30" s="776"/>
      <c r="BZ30" s="776"/>
      <c r="CA30" s="776"/>
      <c r="CB30" s="776"/>
      <c r="CC30" s="777"/>
      <c r="CE30" s="10"/>
      <c r="CF30" s="10"/>
      <c r="CG30" s="10"/>
      <c r="CH30" s="10"/>
      <c r="CI30" s="10"/>
      <c r="CJ30" s="10"/>
      <c r="CK30" s="10"/>
      <c r="CL30" s="10"/>
    </row>
    <row r="31" spans="2:90" ht="18" hidden="1" customHeight="1">
      <c r="B31" s="989" t="s">
        <v>190</v>
      </c>
      <c r="C31" s="925"/>
      <c r="D31" s="925"/>
      <c r="E31" s="925"/>
      <c r="F31" s="925"/>
      <c r="G31" s="925"/>
      <c r="H31" s="925"/>
      <c r="I31" s="925"/>
      <c r="J31" s="925"/>
      <c r="K31" s="925"/>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221"/>
      <c r="BH31" s="221"/>
      <c r="BI31" s="221"/>
      <c r="BJ31" s="221"/>
      <c r="BK31" s="221"/>
      <c r="BL31" s="211"/>
      <c r="BM31" s="211"/>
      <c r="BN31" s="211"/>
      <c r="BO31" s="211"/>
      <c r="BP31" s="211"/>
      <c r="BQ31" s="211"/>
      <c r="BR31" s="211"/>
      <c r="BS31" s="211"/>
      <c r="BT31" s="211"/>
      <c r="BU31" s="19"/>
      <c r="BV31" s="211"/>
      <c r="BW31" s="211"/>
      <c r="BX31" s="211"/>
      <c r="BY31" s="211"/>
      <c r="BZ31" s="211"/>
      <c r="CA31" s="211"/>
      <c r="CB31" s="211"/>
      <c r="CC31" s="212"/>
      <c r="CE31" s="10"/>
      <c r="CF31" s="10"/>
      <c r="CG31" s="10"/>
      <c r="CH31" s="10"/>
      <c r="CI31" s="10"/>
      <c r="CJ31" s="10"/>
      <c r="CK31" s="10"/>
      <c r="CL31" s="10"/>
    </row>
    <row r="32" spans="2:90" ht="18" hidden="1" customHeight="1">
      <c r="B32" s="21"/>
      <c r="E32" s="737" t="e">
        <f>IF(#REF!="１年目","採択通知年月日","交付決定年月日")</f>
        <v>#REF!</v>
      </c>
      <c r="F32" s="737"/>
      <c r="G32" s="737"/>
      <c r="H32" s="737"/>
      <c r="I32" s="737"/>
      <c r="J32" s="737"/>
      <c r="K32" s="737"/>
      <c r="L32" s="737"/>
      <c r="M32" s="737"/>
      <c r="N32" s="737"/>
      <c r="O32" s="737"/>
      <c r="P32" s="737"/>
      <c r="Q32" s="737"/>
      <c r="R32" s="970"/>
      <c r="S32" s="970"/>
      <c r="T32" s="970"/>
      <c r="U32" s="970"/>
      <c r="V32" s="970"/>
      <c r="W32" s="970"/>
      <c r="X32" s="970"/>
      <c r="Y32" s="970"/>
      <c r="Z32" s="970"/>
      <c r="AA32" s="970"/>
      <c r="AB32" s="970"/>
      <c r="AC32" s="970"/>
      <c r="AD32" s="970"/>
      <c r="AE32" s="970"/>
      <c r="AF32" s="737" t="e">
        <f>IF(#REF!="２年目","ー","文書番号")</f>
        <v>#REF!</v>
      </c>
      <c r="AG32" s="737"/>
      <c r="AH32" s="737"/>
      <c r="AI32" s="737"/>
      <c r="AJ32" s="737"/>
      <c r="AK32" s="737"/>
      <c r="AL32" s="737"/>
      <c r="AM32" s="737"/>
      <c r="AN32" s="737"/>
      <c r="AO32" s="737"/>
      <c r="AP32" s="737"/>
      <c r="AQ32" s="737"/>
      <c r="AR32" s="737"/>
      <c r="AS32" s="737"/>
      <c r="AT32" s="737"/>
      <c r="AU32" s="737"/>
      <c r="AV32" s="688" t="e">
        <f>IF(#REF!="２年目","ー",$CO$6)</f>
        <v>#REF!</v>
      </c>
      <c r="AW32" s="688"/>
      <c r="AX32" s="688"/>
      <c r="AY32" s="688"/>
      <c r="AZ32" s="688"/>
      <c r="BA32" s="688"/>
      <c r="BB32" s="688"/>
      <c r="BC32" s="688"/>
      <c r="BD32" s="688"/>
      <c r="BE32" s="688"/>
      <c r="BF32" s="688"/>
      <c r="BG32" s="688"/>
      <c r="BH32" s="688"/>
      <c r="BI32" s="688"/>
      <c r="BJ32" s="729"/>
      <c r="BK32" s="730"/>
      <c r="BL32" s="730"/>
      <c r="BM32" s="730"/>
      <c r="BN32" s="730"/>
      <c r="BO32" s="730"/>
      <c r="BP32" s="730"/>
      <c r="BQ32" s="730"/>
      <c r="BR32" s="730"/>
      <c r="BS32" s="730"/>
      <c r="BT32" s="730"/>
      <c r="BU32" s="730"/>
      <c r="BV32" s="730"/>
      <c r="BW32" s="730"/>
      <c r="BX32" s="730"/>
      <c r="BY32" s="731"/>
      <c r="BZ32" s="983" t="e">
        <f>IF(#REF!="２年目","ー","号")</f>
        <v>#REF!</v>
      </c>
      <c r="CA32" s="983"/>
      <c r="CB32" s="983"/>
      <c r="CC32" s="214"/>
      <c r="CE32" s="10"/>
      <c r="CF32" s="10"/>
      <c r="CG32" s="10"/>
      <c r="CH32" s="10"/>
      <c r="CI32" s="10"/>
      <c r="CJ32" s="10"/>
      <c r="CK32" s="10"/>
      <c r="CL32" s="10"/>
    </row>
    <row r="33" spans="2:90" ht="18" hidden="1" customHeight="1">
      <c r="B33" s="75"/>
      <c r="C33" s="16"/>
      <c r="D33" s="16"/>
      <c r="E33" s="737" t="e">
        <f>IF(#REF!="１年目","基準額","補助基本額")</f>
        <v>#REF!</v>
      </c>
      <c r="F33" s="737"/>
      <c r="G33" s="737"/>
      <c r="H33" s="737"/>
      <c r="I33" s="737"/>
      <c r="J33" s="737"/>
      <c r="K33" s="737"/>
      <c r="L33" s="737"/>
      <c r="M33" s="737"/>
      <c r="N33" s="737"/>
      <c r="O33" s="737"/>
      <c r="P33" s="737"/>
      <c r="Q33" s="737"/>
      <c r="R33" s="736"/>
      <c r="S33" s="736"/>
      <c r="T33" s="736"/>
      <c r="U33" s="736"/>
      <c r="V33" s="736"/>
      <c r="W33" s="736"/>
      <c r="X33" s="736"/>
      <c r="Y33" s="736"/>
      <c r="Z33" s="736"/>
      <c r="AA33" s="736"/>
      <c r="AB33" s="736"/>
      <c r="AC33" s="736"/>
      <c r="AD33" s="736"/>
      <c r="AE33" s="736"/>
      <c r="AF33" s="737" t="e">
        <f>IF(#REF!="１年目","補助金所要額","補助金の額")</f>
        <v>#REF!</v>
      </c>
      <c r="AG33" s="737"/>
      <c r="AH33" s="737"/>
      <c r="AI33" s="737"/>
      <c r="AJ33" s="737"/>
      <c r="AK33" s="737"/>
      <c r="AL33" s="737"/>
      <c r="AM33" s="737"/>
      <c r="AN33" s="737"/>
      <c r="AO33" s="737"/>
      <c r="AP33" s="737"/>
      <c r="AQ33" s="737"/>
      <c r="AR33" s="737"/>
      <c r="AS33" s="737"/>
      <c r="AT33" s="737"/>
      <c r="AU33" s="737"/>
      <c r="AV33" s="736"/>
      <c r="AW33" s="736"/>
      <c r="AX33" s="736"/>
      <c r="AY33" s="736"/>
      <c r="AZ33" s="736"/>
      <c r="BA33" s="736"/>
      <c r="BB33" s="736"/>
      <c r="BC33" s="736"/>
      <c r="BD33" s="736"/>
      <c r="BE33" s="736"/>
      <c r="BF33" s="736"/>
      <c r="BG33" s="736"/>
      <c r="BH33" s="736"/>
      <c r="BI33" s="736"/>
      <c r="CC33" s="214"/>
      <c r="CE33" s="10"/>
      <c r="CF33" s="10"/>
      <c r="CG33" s="10"/>
      <c r="CH33" s="10"/>
      <c r="CI33" s="10"/>
      <c r="CJ33" s="10"/>
      <c r="CK33" s="10"/>
      <c r="CL33" s="10"/>
    </row>
    <row r="34" spans="2:90" ht="18" hidden="1" customHeight="1">
      <c r="B34" s="969" t="s">
        <v>195</v>
      </c>
      <c r="C34" s="911"/>
      <c r="D34" s="911"/>
      <c r="E34" s="911"/>
      <c r="F34" s="911"/>
      <c r="G34" s="911"/>
      <c r="H34" s="911"/>
      <c r="I34" s="911"/>
      <c r="J34" s="911"/>
      <c r="K34" s="911"/>
      <c r="L34" s="220"/>
      <c r="M34" s="220"/>
      <c r="N34" s="220"/>
      <c r="O34" s="220"/>
      <c r="P34" s="220"/>
      <c r="Q34" s="220"/>
      <c r="R34" s="220"/>
      <c r="S34" s="220"/>
      <c r="T34" s="220"/>
      <c r="U34" s="220"/>
      <c r="V34" s="215"/>
      <c r="W34" s="215"/>
      <c r="X34" s="215"/>
      <c r="Y34" s="215"/>
      <c r="Z34" s="215"/>
      <c r="AA34" s="215"/>
      <c r="AB34" s="215"/>
      <c r="AC34" s="215"/>
      <c r="AD34" s="215"/>
      <c r="AE34" s="215"/>
      <c r="AF34" s="215"/>
      <c r="AG34" s="215"/>
      <c r="AH34" s="215"/>
      <c r="AI34" s="215"/>
      <c r="AJ34" s="215"/>
      <c r="AK34" s="215"/>
      <c r="AL34" s="215"/>
      <c r="AM34" s="215"/>
      <c r="AN34" s="215"/>
      <c r="AO34" s="215"/>
      <c r="AP34" s="215"/>
      <c r="AQ34" s="215"/>
      <c r="AR34" s="215"/>
      <c r="AS34" s="215"/>
      <c r="AT34" s="215"/>
      <c r="AU34" s="216"/>
      <c r="AV34" s="216"/>
      <c r="AW34" s="216"/>
      <c r="AX34" s="216"/>
      <c r="AY34" s="216"/>
      <c r="AZ34" s="216"/>
      <c r="BA34" s="216"/>
      <c r="BB34" s="216"/>
      <c r="BC34" s="216"/>
      <c r="BD34" s="216"/>
      <c r="BE34" s="216"/>
      <c r="BF34" s="217"/>
      <c r="BG34" s="217"/>
      <c r="BH34" s="217"/>
      <c r="BI34" s="217"/>
      <c r="BJ34" s="217"/>
      <c r="BK34" s="217"/>
      <c r="BL34" s="217"/>
      <c r="BM34" s="217"/>
      <c r="BN34" s="217"/>
      <c r="BO34" s="217"/>
      <c r="BP34" s="217"/>
      <c r="BQ34" s="217"/>
      <c r="BR34" s="217"/>
      <c r="BS34" s="217"/>
      <c r="BT34" s="217"/>
      <c r="BU34" s="217"/>
      <c r="BV34" s="217"/>
      <c r="BW34" s="217"/>
      <c r="BX34" s="217"/>
      <c r="BY34" s="217"/>
      <c r="BZ34" s="217"/>
      <c r="CA34" s="217"/>
      <c r="CB34" s="217"/>
      <c r="CC34" s="218"/>
    </row>
    <row r="35" spans="2:90" ht="18" hidden="1" customHeight="1">
      <c r="B35" s="219"/>
      <c r="C35" s="220"/>
      <c r="D35" s="220"/>
      <c r="E35" s="737" t="s">
        <v>197</v>
      </c>
      <c r="F35" s="737"/>
      <c r="G35" s="737"/>
      <c r="H35" s="737"/>
      <c r="I35" s="737"/>
      <c r="J35" s="737"/>
      <c r="K35" s="737"/>
      <c r="L35" s="737"/>
      <c r="M35" s="737"/>
      <c r="N35" s="737"/>
      <c r="O35" s="737"/>
      <c r="P35" s="737"/>
      <c r="Q35" s="737"/>
      <c r="R35" s="970"/>
      <c r="S35" s="970"/>
      <c r="T35" s="970"/>
      <c r="U35" s="970"/>
      <c r="V35" s="970"/>
      <c r="W35" s="970"/>
      <c r="X35" s="970"/>
      <c r="Y35" s="970"/>
      <c r="Z35" s="970"/>
      <c r="AA35" s="970"/>
      <c r="AB35" s="970"/>
      <c r="AC35" s="970"/>
      <c r="AD35" s="970"/>
      <c r="AE35" s="970"/>
      <c r="AF35" s="737" t="s">
        <v>235</v>
      </c>
      <c r="AG35" s="737"/>
      <c r="AH35" s="737"/>
      <c r="AI35" s="737"/>
      <c r="AJ35" s="737"/>
      <c r="AK35" s="737"/>
      <c r="AL35" s="737"/>
      <c r="AM35" s="737"/>
      <c r="AN35" s="737"/>
      <c r="AO35" s="737"/>
      <c r="AP35" s="737"/>
      <c r="AQ35" s="737"/>
      <c r="AR35" s="737"/>
      <c r="AS35" s="737"/>
      <c r="AT35" s="737"/>
      <c r="AU35" s="737"/>
      <c r="AV35" s="688" t="s">
        <v>196</v>
      </c>
      <c r="AW35" s="688"/>
      <c r="AX35" s="688"/>
      <c r="AY35" s="688"/>
      <c r="AZ35" s="688"/>
      <c r="BA35" s="688"/>
      <c r="BB35" s="688"/>
      <c r="BC35" s="688"/>
      <c r="BD35" s="688"/>
      <c r="BE35" s="688"/>
      <c r="BF35" s="688"/>
      <c r="BG35" s="688"/>
      <c r="BH35" s="688"/>
      <c r="BI35" s="688"/>
      <c r="BJ35" s="729"/>
      <c r="BK35" s="730"/>
      <c r="BL35" s="730"/>
      <c r="BM35" s="730"/>
      <c r="BN35" s="730"/>
      <c r="BO35" s="730"/>
      <c r="BP35" s="730"/>
      <c r="BQ35" s="730"/>
      <c r="BR35" s="730"/>
      <c r="BS35" s="730"/>
      <c r="BT35" s="730"/>
      <c r="BU35" s="730"/>
      <c r="BV35" s="730"/>
      <c r="BW35" s="730"/>
      <c r="BX35" s="730"/>
      <c r="BY35" s="731"/>
      <c r="BZ35" s="983" t="s">
        <v>193</v>
      </c>
      <c r="CA35" s="983"/>
      <c r="CB35" s="983"/>
      <c r="CC35" s="218"/>
    </row>
    <row r="36" spans="2:90" ht="18" hidden="1" customHeight="1">
      <c r="B36" s="219"/>
      <c r="C36" s="220"/>
      <c r="D36" s="220"/>
      <c r="E36" s="737" t="s">
        <v>198</v>
      </c>
      <c r="F36" s="737"/>
      <c r="G36" s="737"/>
      <c r="H36" s="737"/>
      <c r="I36" s="737"/>
      <c r="J36" s="737"/>
      <c r="K36" s="737"/>
      <c r="L36" s="737"/>
      <c r="M36" s="737"/>
      <c r="N36" s="737"/>
      <c r="O36" s="737"/>
      <c r="P36" s="737"/>
      <c r="Q36" s="737"/>
      <c r="R36" s="736"/>
      <c r="S36" s="736"/>
      <c r="T36" s="736"/>
      <c r="U36" s="736"/>
      <c r="V36" s="736"/>
      <c r="W36" s="736"/>
      <c r="X36" s="736"/>
      <c r="Y36" s="736"/>
      <c r="Z36" s="736"/>
      <c r="AA36" s="736"/>
      <c r="AB36" s="736"/>
      <c r="AC36" s="736"/>
      <c r="AD36" s="736"/>
      <c r="AE36" s="736"/>
      <c r="AF36" s="737" t="s">
        <v>231</v>
      </c>
      <c r="AG36" s="737"/>
      <c r="AH36" s="737"/>
      <c r="AI36" s="737"/>
      <c r="AJ36" s="737"/>
      <c r="AK36" s="737"/>
      <c r="AL36" s="737"/>
      <c r="AM36" s="737"/>
      <c r="AN36" s="737"/>
      <c r="AO36" s="737"/>
      <c r="AP36" s="737"/>
      <c r="AQ36" s="737"/>
      <c r="AR36" s="737"/>
      <c r="AS36" s="737"/>
      <c r="AT36" s="737"/>
      <c r="AU36" s="737"/>
      <c r="AV36" s="736"/>
      <c r="AW36" s="736"/>
      <c r="AX36" s="736"/>
      <c r="AY36" s="736"/>
      <c r="AZ36" s="736"/>
      <c r="BA36" s="736"/>
      <c r="BB36" s="736"/>
      <c r="BC36" s="736"/>
      <c r="BD36" s="736"/>
      <c r="BE36" s="736"/>
      <c r="BF36" s="736"/>
      <c r="BG36" s="736"/>
      <c r="BH36" s="736"/>
      <c r="BI36" s="736"/>
      <c r="CC36" s="17"/>
    </row>
    <row r="37" spans="2:90" ht="18" hidden="1" customHeight="1">
      <c r="B37" s="219"/>
      <c r="C37" s="220"/>
      <c r="D37" s="220"/>
      <c r="E37" s="982" t="e">
        <f>IF(#REF!="１年目","ー","事業開始年月日")</f>
        <v>#REF!</v>
      </c>
      <c r="F37" s="982"/>
      <c r="G37" s="982"/>
      <c r="H37" s="982"/>
      <c r="I37" s="982"/>
      <c r="J37" s="982"/>
      <c r="K37" s="982"/>
      <c r="L37" s="982"/>
      <c r="M37" s="982"/>
      <c r="N37" s="982"/>
      <c r="O37" s="982"/>
      <c r="P37" s="982"/>
      <c r="Q37" s="982"/>
      <c r="R37" s="964"/>
      <c r="S37" s="964"/>
      <c r="T37" s="964"/>
      <c r="U37" s="964"/>
      <c r="V37" s="964"/>
      <c r="W37" s="964"/>
      <c r="X37" s="964"/>
      <c r="Y37" s="964"/>
      <c r="Z37" s="964"/>
      <c r="AA37" s="964"/>
      <c r="AB37" s="964"/>
      <c r="AC37" s="964"/>
      <c r="AD37" s="964"/>
      <c r="AE37" s="964"/>
      <c r="AF37" s="40"/>
      <c r="AG37" s="40"/>
      <c r="AH37" s="40"/>
      <c r="AI37" s="40"/>
      <c r="AJ37" s="40"/>
      <c r="AK37" s="40"/>
      <c r="AL37" s="40"/>
      <c r="AM37" s="40"/>
      <c r="AN37" s="40"/>
      <c r="AO37" s="40"/>
      <c r="AP37" s="40"/>
      <c r="AQ37" s="40"/>
      <c r="AR37" s="40"/>
      <c r="AS37" s="40"/>
      <c r="AT37" s="40"/>
      <c r="AU37" s="40"/>
      <c r="AV37" s="16"/>
      <c r="AW37" s="16"/>
      <c r="AX37" s="16"/>
      <c r="AY37" s="16"/>
      <c r="AZ37" s="16"/>
      <c r="BA37" s="16"/>
      <c r="BB37" s="16"/>
      <c r="BC37" s="16"/>
      <c r="BD37" s="16"/>
      <c r="BE37" s="16"/>
      <c r="BF37" s="16"/>
      <c r="BG37" s="16"/>
      <c r="BH37" s="222"/>
      <c r="BI37" s="222"/>
      <c r="BJ37" s="222"/>
      <c r="BK37" s="222"/>
      <c r="BL37" s="222"/>
      <c r="BM37" s="222"/>
      <c r="BN37" s="222"/>
      <c r="BO37" s="222"/>
      <c r="BP37" s="222"/>
      <c r="BQ37" s="222"/>
      <c r="BR37" s="222"/>
      <c r="BS37" s="222"/>
      <c r="BT37" s="222"/>
      <c r="BU37" s="222"/>
      <c r="BV37" s="222"/>
      <c r="BW37" s="222"/>
      <c r="BX37" s="222"/>
      <c r="BY37" s="222"/>
      <c r="BZ37" s="213"/>
      <c r="CA37" s="213"/>
      <c r="CB37" s="213"/>
      <c r="CC37" s="218"/>
    </row>
    <row r="38" spans="2:90" ht="18" hidden="1" customHeight="1">
      <c r="B38" s="219"/>
      <c r="C38" s="220"/>
      <c r="D38" s="220"/>
      <c r="E38" s="238"/>
      <c r="F38" s="238"/>
      <c r="G38" s="238"/>
      <c r="H38" s="238"/>
      <c r="I38" s="238"/>
      <c r="J38" s="238"/>
      <c r="K38" s="238"/>
      <c r="L38" s="238"/>
      <c r="M38" s="238"/>
      <c r="N38" s="238"/>
      <c r="O38" s="238"/>
      <c r="P38" s="238"/>
      <c r="Q38" s="238"/>
      <c r="R38" s="239"/>
      <c r="S38" s="239"/>
      <c r="T38" s="239"/>
      <c r="U38" s="239"/>
      <c r="V38" s="239"/>
      <c r="W38" s="239"/>
      <c r="X38" s="239"/>
      <c r="Y38" s="239"/>
      <c r="Z38" s="239"/>
      <c r="AA38" s="239"/>
      <c r="AB38" s="239"/>
      <c r="AC38" s="239"/>
      <c r="AD38" s="239"/>
      <c r="AE38" s="239"/>
      <c r="AF38" s="40"/>
      <c r="AG38" s="40"/>
      <c r="AH38" s="40"/>
      <c r="AI38" s="40"/>
      <c r="AJ38" s="40"/>
      <c r="AK38" s="40"/>
      <c r="AL38" s="40"/>
      <c r="AM38" s="40"/>
      <c r="AN38" s="40"/>
      <c r="AO38" s="40"/>
      <c r="AP38" s="40"/>
      <c r="AQ38" s="40"/>
      <c r="AR38" s="40"/>
      <c r="AS38" s="40"/>
      <c r="AT38" s="40"/>
      <c r="AU38" s="40"/>
      <c r="AV38" s="16"/>
      <c r="AW38" s="16"/>
      <c r="AX38" s="16"/>
      <c r="AY38" s="16"/>
      <c r="AZ38" s="16"/>
      <c r="BA38" s="16"/>
      <c r="BB38" s="16"/>
      <c r="BC38" s="16"/>
      <c r="BD38" s="16"/>
      <c r="BE38" s="16"/>
      <c r="BF38" s="16"/>
      <c r="BG38" s="16"/>
      <c r="BH38" s="222"/>
      <c r="BI38" s="222"/>
      <c r="BJ38" s="222"/>
      <c r="BK38" s="222"/>
      <c r="BL38" s="222"/>
      <c r="BM38" s="222"/>
      <c r="BN38" s="222"/>
      <c r="BO38" s="222"/>
      <c r="BP38" s="222"/>
      <c r="BQ38" s="222"/>
      <c r="BR38" s="222"/>
      <c r="BS38" s="222"/>
      <c r="BT38" s="222"/>
      <c r="BU38" s="222"/>
      <c r="BV38" s="222"/>
      <c r="BW38" s="222"/>
      <c r="BX38" s="222"/>
      <c r="BY38" s="222"/>
      <c r="BZ38" s="213"/>
      <c r="CA38" s="213"/>
      <c r="CB38" s="213"/>
      <c r="CC38" s="218"/>
    </row>
    <row r="39" spans="2:90" ht="15" hidden="1" customHeight="1" thickBot="1">
      <c r="B39" s="66"/>
      <c r="C39" s="67"/>
      <c r="D39" s="67"/>
      <c r="E39" s="69"/>
      <c r="F39" s="69"/>
      <c r="G39" s="69"/>
      <c r="H39" s="69"/>
      <c r="I39" s="69"/>
      <c r="J39" s="69"/>
      <c r="K39" s="69"/>
      <c r="L39" s="69"/>
      <c r="M39" s="69"/>
      <c r="N39" s="69"/>
      <c r="O39" s="69"/>
      <c r="P39" s="69"/>
      <c r="Q39" s="69"/>
      <c r="R39" s="69"/>
      <c r="S39" s="69"/>
      <c r="T39" s="69"/>
      <c r="U39" s="69"/>
      <c r="V39" s="70"/>
      <c r="W39" s="70"/>
      <c r="X39" s="70"/>
      <c r="Y39" s="70"/>
      <c r="Z39" s="70"/>
      <c r="AA39" s="70"/>
      <c r="AB39" s="70"/>
      <c r="AC39" s="70"/>
      <c r="AD39" s="70"/>
      <c r="AE39" s="70"/>
      <c r="AF39" s="70"/>
      <c r="AG39" s="70"/>
      <c r="AH39" s="71"/>
      <c r="AI39" s="71"/>
      <c r="AJ39" s="71"/>
      <c r="AK39" s="72"/>
      <c r="AL39" s="72"/>
      <c r="AM39" s="72"/>
      <c r="AN39" s="72"/>
      <c r="AO39" s="72"/>
      <c r="AP39" s="72"/>
      <c r="AQ39" s="72"/>
      <c r="AR39" s="72"/>
      <c r="AS39" s="72"/>
      <c r="AT39" s="72"/>
      <c r="AU39" s="72"/>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67"/>
      <c r="CC39" s="68"/>
    </row>
    <row r="40" spans="2:90" ht="19.5" hidden="1" customHeight="1" thickBot="1">
      <c r="B40" s="775" t="s">
        <v>233</v>
      </c>
      <c r="C40" s="776"/>
      <c r="D40" s="776"/>
      <c r="E40" s="776"/>
      <c r="F40" s="776"/>
      <c r="G40" s="776"/>
      <c r="H40" s="776"/>
      <c r="I40" s="776"/>
      <c r="J40" s="776"/>
      <c r="K40" s="776"/>
      <c r="L40" s="776"/>
      <c r="M40" s="776"/>
      <c r="N40" s="776"/>
      <c r="O40" s="776"/>
      <c r="P40" s="776"/>
      <c r="Q40" s="776"/>
      <c r="R40" s="776"/>
      <c r="S40" s="776"/>
      <c r="T40" s="776"/>
      <c r="U40" s="776"/>
      <c r="V40" s="776"/>
      <c r="W40" s="776"/>
      <c r="X40" s="776"/>
      <c r="Y40" s="776"/>
      <c r="Z40" s="776"/>
      <c r="AA40" s="776"/>
      <c r="AB40" s="776"/>
      <c r="AC40" s="776"/>
      <c r="AD40" s="776"/>
      <c r="AE40" s="776"/>
      <c r="AF40" s="776"/>
      <c r="AG40" s="776"/>
      <c r="AH40" s="776"/>
      <c r="AI40" s="776"/>
      <c r="AJ40" s="776"/>
      <c r="AK40" s="776"/>
      <c r="AL40" s="776"/>
      <c r="AM40" s="776"/>
      <c r="AN40" s="776"/>
      <c r="AO40" s="776"/>
      <c r="AP40" s="776"/>
      <c r="AQ40" s="776"/>
      <c r="AR40" s="776"/>
      <c r="AS40" s="776"/>
      <c r="AT40" s="776"/>
      <c r="AU40" s="776"/>
      <c r="AV40" s="776"/>
      <c r="AW40" s="776"/>
      <c r="AX40" s="776"/>
      <c r="AY40" s="776"/>
      <c r="AZ40" s="776"/>
      <c r="BA40" s="776"/>
      <c r="BB40" s="776"/>
      <c r="BC40" s="776"/>
      <c r="BD40" s="776"/>
      <c r="BE40" s="776"/>
      <c r="BF40" s="776"/>
      <c r="BG40" s="776"/>
      <c r="BH40" s="776"/>
      <c r="BI40" s="776"/>
      <c r="BJ40" s="776"/>
      <c r="BK40" s="776"/>
      <c r="BL40" s="776"/>
      <c r="BM40" s="776"/>
      <c r="BN40" s="776"/>
      <c r="BO40" s="776"/>
      <c r="BP40" s="776"/>
      <c r="BQ40" s="776"/>
      <c r="BR40" s="776"/>
      <c r="BS40" s="776"/>
      <c r="BT40" s="776"/>
      <c r="BU40" s="776"/>
      <c r="BV40" s="776"/>
      <c r="BW40" s="776"/>
      <c r="BX40" s="776"/>
      <c r="BY40" s="776"/>
      <c r="BZ40" s="776"/>
      <c r="CA40" s="776"/>
      <c r="CB40" s="776"/>
      <c r="CC40" s="777"/>
      <c r="CE40" s="10"/>
      <c r="CF40" s="10"/>
      <c r="CG40" s="10"/>
      <c r="CH40" s="10"/>
      <c r="CI40" s="10"/>
      <c r="CJ40" s="10"/>
      <c r="CK40" s="10"/>
      <c r="CL40" s="10"/>
    </row>
    <row r="41" spans="2:90" ht="18" hidden="1" customHeight="1">
      <c r="B41" s="989" t="s">
        <v>190</v>
      </c>
      <c r="C41" s="925"/>
      <c r="D41" s="925"/>
      <c r="E41" s="925"/>
      <c r="F41" s="925"/>
      <c r="G41" s="925"/>
      <c r="H41" s="925"/>
      <c r="I41" s="925"/>
      <c r="J41" s="925"/>
      <c r="K41" s="925"/>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c r="BE41" s="19"/>
      <c r="BF41" s="19"/>
      <c r="BG41" s="221"/>
      <c r="BH41" s="221"/>
      <c r="BI41" s="221"/>
      <c r="BJ41" s="221"/>
      <c r="BK41" s="221"/>
      <c r="BL41" s="211"/>
      <c r="BM41" s="211"/>
      <c r="BN41" s="211"/>
      <c r="BO41" s="211"/>
      <c r="BP41" s="211"/>
      <c r="BQ41" s="211"/>
      <c r="BR41" s="211"/>
      <c r="BS41" s="211"/>
      <c r="BT41" s="211"/>
      <c r="BU41" s="19"/>
      <c r="BV41" s="211"/>
      <c r="BW41" s="211"/>
      <c r="BX41" s="211"/>
      <c r="BY41" s="211"/>
      <c r="BZ41" s="211"/>
      <c r="CA41" s="211"/>
      <c r="CB41" s="211"/>
      <c r="CC41" s="212"/>
      <c r="CE41" s="10"/>
      <c r="CF41" s="10"/>
      <c r="CG41" s="10"/>
      <c r="CH41" s="10"/>
      <c r="CI41" s="10"/>
      <c r="CJ41" s="10"/>
      <c r="CK41" s="10"/>
      <c r="CL41" s="10"/>
    </row>
    <row r="42" spans="2:90" ht="18" hidden="1" customHeight="1">
      <c r="B42" s="21"/>
      <c r="E42" s="737" t="s">
        <v>191</v>
      </c>
      <c r="F42" s="737"/>
      <c r="G42" s="737"/>
      <c r="H42" s="737"/>
      <c r="I42" s="737"/>
      <c r="J42" s="737"/>
      <c r="K42" s="737"/>
      <c r="L42" s="737"/>
      <c r="M42" s="737"/>
      <c r="N42" s="737"/>
      <c r="O42" s="737"/>
      <c r="P42" s="737"/>
      <c r="Q42" s="737"/>
      <c r="R42" s="970"/>
      <c r="S42" s="970"/>
      <c r="T42" s="970"/>
      <c r="U42" s="970"/>
      <c r="V42" s="970"/>
      <c r="W42" s="970"/>
      <c r="X42" s="970"/>
      <c r="Y42" s="970"/>
      <c r="Z42" s="970"/>
      <c r="AA42" s="970"/>
      <c r="AB42" s="970"/>
      <c r="AC42" s="970"/>
      <c r="AD42" s="970"/>
      <c r="AE42" s="970"/>
      <c r="AF42" s="737" t="e">
        <f>IF(#REF!="２年目","ー","文書番号")</f>
        <v>#REF!</v>
      </c>
      <c r="AG42" s="737"/>
      <c r="AH42" s="737"/>
      <c r="AI42" s="737"/>
      <c r="AJ42" s="737"/>
      <c r="AK42" s="737"/>
      <c r="AL42" s="737"/>
      <c r="AM42" s="737"/>
      <c r="AN42" s="737"/>
      <c r="AO42" s="737"/>
      <c r="AP42" s="737"/>
      <c r="AQ42" s="737"/>
      <c r="AR42" s="737"/>
      <c r="AS42" s="737"/>
      <c r="AT42" s="737"/>
      <c r="AU42" s="737"/>
      <c r="AV42" s="688" t="e">
        <f>IF(#REF!="２年目","ー",$CO$6)</f>
        <v>#REF!</v>
      </c>
      <c r="AW42" s="688"/>
      <c r="AX42" s="688"/>
      <c r="AY42" s="688"/>
      <c r="AZ42" s="688"/>
      <c r="BA42" s="688"/>
      <c r="BB42" s="688"/>
      <c r="BC42" s="688"/>
      <c r="BD42" s="688"/>
      <c r="BE42" s="688"/>
      <c r="BF42" s="688"/>
      <c r="BG42" s="688"/>
      <c r="BH42" s="688"/>
      <c r="BI42" s="688"/>
      <c r="BJ42" s="729"/>
      <c r="BK42" s="730"/>
      <c r="BL42" s="730"/>
      <c r="BM42" s="730"/>
      <c r="BN42" s="730"/>
      <c r="BO42" s="730"/>
      <c r="BP42" s="730"/>
      <c r="BQ42" s="730"/>
      <c r="BR42" s="730"/>
      <c r="BS42" s="730"/>
      <c r="BT42" s="730"/>
      <c r="BU42" s="730"/>
      <c r="BV42" s="730"/>
      <c r="BW42" s="730"/>
      <c r="BX42" s="730"/>
      <c r="BY42" s="731"/>
      <c r="BZ42" s="983" t="e">
        <f>IF(#REF!="２年目","ー","号")</f>
        <v>#REF!</v>
      </c>
      <c r="CA42" s="983"/>
      <c r="CB42" s="983"/>
      <c r="CC42" s="214"/>
      <c r="CE42" s="10"/>
      <c r="CF42" s="10"/>
      <c r="CG42" s="10"/>
      <c r="CH42" s="10"/>
      <c r="CI42" s="10"/>
      <c r="CJ42" s="10"/>
      <c r="CK42" s="10"/>
      <c r="CL42" s="10"/>
    </row>
    <row r="43" spans="2:90" ht="18" hidden="1" customHeight="1">
      <c r="B43" s="75"/>
      <c r="C43" s="16"/>
      <c r="D43" s="16"/>
      <c r="E43" s="737" t="s">
        <v>194</v>
      </c>
      <c r="F43" s="737"/>
      <c r="G43" s="737"/>
      <c r="H43" s="737"/>
      <c r="I43" s="737"/>
      <c r="J43" s="737"/>
      <c r="K43" s="737"/>
      <c r="L43" s="737"/>
      <c r="M43" s="737"/>
      <c r="N43" s="737"/>
      <c r="O43" s="737"/>
      <c r="P43" s="737"/>
      <c r="Q43" s="737"/>
      <c r="R43" s="736"/>
      <c r="S43" s="736"/>
      <c r="T43" s="736"/>
      <c r="U43" s="736"/>
      <c r="V43" s="736"/>
      <c r="W43" s="736"/>
      <c r="X43" s="736"/>
      <c r="Y43" s="736"/>
      <c r="Z43" s="736"/>
      <c r="AA43" s="736"/>
      <c r="AB43" s="736"/>
      <c r="AC43" s="736"/>
      <c r="AD43" s="736"/>
      <c r="AE43" s="736"/>
      <c r="AF43" s="737" t="s">
        <v>230</v>
      </c>
      <c r="AG43" s="737"/>
      <c r="AH43" s="737"/>
      <c r="AI43" s="737"/>
      <c r="AJ43" s="737"/>
      <c r="AK43" s="737"/>
      <c r="AL43" s="737"/>
      <c r="AM43" s="737"/>
      <c r="AN43" s="737"/>
      <c r="AO43" s="737"/>
      <c r="AP43" s="737"/>
      <c r="AQ43" s="737"/>
      <c r="AR43" s="737"/>
      <c r="AS43" s="737"/>
      <c r="AT43" s="737"/>
      <c r="AU43" s="737"/>
      <c r="AV43" s="736"/>
      <c r="AW43" s="736"/>
      <c r="AX43" s="736"/>
      <c r="AY43" s="736"/>
      <c r="AZ43" s="736"/>
      <c r="BA43" s="736"/>
      <c r="BB43" s="736"/>
      <c r="BC43" s="736"/>
      <c r="BD43" s="736"/>
      <c r="BE43" s="736"/>
      <c r="BF43" s="736"/>
      <c r="BG43" s="736"/>
      <c r="BH43" s="736"/>
      <c r="BI43" s="736"/>
      <c r="BJ43" s="962" t="s">
        <v>241</v>
      </c>
      <c r="BK43" s="962"/>
      <c r="BL43" s="962"/>
      <c r="BM43" s="962"/>
      <c r="BN43" s="962"/>
      <c r="BO43" s="962"/>
      <c r="BP43" s="962"/>
      <c r="BQ43" s="962"/>
      <c r="BR43" s="1073">
        <v>0</v>
      </c>
      <c r="BS43" s="1073"/>
      <c r="BT43" s="1073"/>
      <c r="BU43" s="1073"/>
      <c r="BV43" s="1073"/>
      <c r="BW43" s="1073"/>
      <c r="BX43" s="1073"/>
      <c r="BY43" s="1073"/>
      <c r="BZ43" s="1073"/>
      <c r="CA43" s="1073"/>
      <c r="CB43" s="1073"/>
      <c r="CC43" s="214"/>
      <c r="CE43" s="10"/>
      <c r="CF43" s="10"/>
      <c r="CG43" s="10"/>
      <c r="CH43" s="10"/>
      <c r="CI43" s="10"/>
      <c r="CJ43" s="10"/>
      <c r="CK43" s="10"/>
      <c r="CL43" s="10"/>
    </row>
    <row r="44" spans="2:90" ht="18" hidden="1" customHeight="1">
      <c r="B44" s="969" t="s">
        <v>195</v>
      </c>
      <c r="C44" s="911"/>
      <c r="D44" s="911"/>
      <c r="E44" s="911"/>
      <c r="F44" s="911"/>
      <c r="G44" s="911"/>
      <c r="H44" s="911"/>
      <c r="I44" s="911"/>
      <c r="J44" s="911"/>
      <c r="K44" s="911"/>
      <c r="L44" s="220"/>
      <c r="M44" s="220"/>
      <c r="N44" s="220"/>
      <c r="O44" s="220"/>
      <c r="P44" s="220"/>
      <c r="Q44" s="220"/>
      <c r="R44" s="220"/>
      <c r="S44" s="220"/>
      <c r="T44" s="220"/>
      <c r="U44" s="220"/>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6"/>
      <c r="AV44" s="216"/>
      <c r="AW44" s="216"/>
      <c r="AX44" s="216"/>
      <c r="AY44" s="216"/>
      <c r="AZ44" s="216"/>
      <c r="BA44" s="216"/>
      <c r="BB44" s="216"/>
      <c r="BC44" s="216"/>
      <c r="BD44" s="216"/>
      <c r="BE44" s="216"/>
      <c r="BF44" s="217"/>
      <c r="BG44" s="217"/>
      <c r="BH44" s="217"/>
      <c r="BI44" s="217"/>
      <c r="BJ44" s="217"/>
      <c r="BK44" s="217"/>
      <c r="BL44" s="217"/>
      <c r="BM44" s="217"/>
      <c r="BN44" s="217"/>
      <c r="BO44" s="217"/>
      <c r="BP44" s="217"/>
      <c r="BQ44" s="217"/>
      <c r="BR44" s="217"/>
      <c r="BS44" s="217"/>
      <c r="BT44" s="217"/>
      <c r="BU44" s="217"/>
      <c r="BV44" s="217"/>
      <c r="BW44" s="217"/>
      <c r="BX44" s="217"/>
      <c r="BY44" s="217"/>
      <c r="BZ44" s="217"/>
      <c r="CA44" s="217"/>
      <c r="CB44" s="217"/>
      <c r="CC44" s="218"/>
    </row>
    <row r="45" spans="2:90" ht="18" hidden="1" customHeight="1">
      <c r="B45" s="219"/>
      <c r="C45" s="220"/>
      <c r="D45" s="220"/>
      <c r="E45" s="737" t="e">
        <f>IF(#REF!="１年目","採択通知年月日","交付決定年月日")</f>
        <v>#REF!</v>
      </c>
      <c r="F45" s="737"/>
      <c r="G45" s="737"/>
      <c r="H45" s="737"/>
      <c r="I45" s="737"/>
      <c r="J45" s="737"/>
      <c r="K45" s="737"/>
      <c r="L45" s="737"/>
      <c r="M45" s="737"/>
      <c r="N45" s="737"/>
      <c r="O45" s="737"/>
      <c r="P45" s="737"/>
      <c r="Q45" s="737"/>
      <c r="R45" s="970"/>
      <c r="S45" s="970"/>
      <c r="T45" s="970"/>
      <c r="U45" s="970"/>
      <c r="V45" s="970"/>
      <c r="W45" s="970"/>
      <c r="X45" s="970"/>
      <c r="Y45" s="970"/>
      <c r="Z45" s="970"/>
      <c r="AA45" s="970"/>
      <c r="AB45" s="970"/>
      <c r="AC45" s="970"/>
      <c r="AD45" s="970"/>
      <c r="AE45" s="970"/>
      <c r="AF45" s="737" t="s">
        <v>192</v>
      </c>
      <c r="AG45" s="737"/>
      <c r="AH45" s="737"/>
      <c r="AI45" s="737"/>
      <c r="AJ45" s="737"/>
      <c r="AK45" s="737"/>
      <c r="AL45" s="737"/>
      <c r="AM45" s="737"/>
      <c r="AN45" s="737"/>
      <c r="AO45" s="737"/>
      <c r="AP45" s="737"/>
      <c r="AQ45" s="737"/>
      <c r="AR45" s="737"/>
      <c r="AS45" s="737"/>
      <c r="AT45" s="737"/>
      <c r="AU45" s="737"/>
      <c r="AV45" s="688" t="str">
        <f>$CO$6</f>
        <v/>
      </c>
      <c r="AW45" s="688"/>
      <c r="AX45" s="688"/>
      <c r="AY45" s="688"/>
      <c r="AZ45" s="688"/>
      <c r="BA45" s="688"/>
      <c r="BB45" s="688"/>
      <c r="BC45" s="688"/>
      <c r="BD45" s="688"/>
      <c r="BE45" s="688"/>
      <c r="BF45" s="688"/>
      <c r="BG45" s="688"/>
      <c r="BH45" s="688"/>
      <c r="BI45" s="688"/>
      <c r="BJ45" s="729"/>
      <c r="BK45" s="730"/>
      <c r="BL45" s="730"/>
      <c r="BM45" s="730"/>
      <c r="BN45" s="730"/>
      <c r="BO45" s="730"/>
      <c r="BP45" s="730"/>
      <c r="BQ45" s="730"/>
      <c r="BR45" s="730"/>
      <c r="BS45" s="730"/>
      <c r="BT45" s="730"/>
      <c r="BU45" s="730"/>
      <c r="BV45" s="730"/>
      <c r="BW45" s="730"/>
      <c r="BX45" s="730"/>
      <c r="BY45" s="731"/>
      <c r="BZ45" s="983" t="s">
        <v>236</v>
      </c>
      <c r="CA45" s="983"/>
      <c r="CB45" s="983"/>
      <c r="CC45" s="218"/>
    </row>
    <row r="46" spans="2:90" ht="18" hidden="1" customHeight="1">
      <c r="B46" s="219"/>
      <c r="C46" s="220"/>
      <c r="D46" s="220"/>
      <c r="E46" s="737" t="e">
        <f>IF(#REF!="１年目","基準額","補助基本額")</f>
        <v>#REF!</v>
      </c>
      <c r="F46" s="737"/>
      <c r="G46" s="737"/>
      <c r="H46" s="737"/>
      <c r="I46" s="737"/>
      <c r="J46" s="737"/>
      <c r="K46" s="737"/>
      <c r="L46" s="737"/>
      <c r="M46" s="737"/>
      <c r="N46" s="737"/>
      <c r="O46" s="737"/>
      <c r="P46" s="737"/>
      <c r="Q46" s="737"/>
      <c r="R46" s="736"/>
      <c r="S46" s="736"/>
      <c r="T46" s="736"/>
      <c r="U46" s="736"/>
      <c r="V46" s="736"/>
      <c r="W46" s="736"/>
      <c r="X46" s="736"/>
      <c r="Y46" s="736"/>
      <c r="Z46" s="736"/>
      <c r="AA46" s="736"/>
      <c r="AB46" s="736"/>
      <c r="AC46" s="736"/>
      <c r="AD46" s="736"/>
      <c r="AE46" s="736"/>
      <c r="AF46" s="737" t="e">
        <f>IF(#REF!="１年目","補助金所要額","補助金の額")</f>
        <v>#REF!</v>
      </c>
      <c r="AG46" s="737"/>
      <c r="AH46" s="737"/>
      <c r="AI46" s="737"/>
      <c r="AJ46" s="737"/>
      <c r="AK46" s="737"/>
      <c r="AL46" s="737"/>
      <c r="AM46" s="737"/>
      <c r="AN46" s="737"/>
      <c r="AO46" s="737"/>
      <c r="AP46" s="737"/>
      <c r="AQ46" s="737"/>
      <c r="AR46" s="737"/>
      <c r="AS46" s="737"/>
      <c r="AT46" s="737"/>
      <c r="AU46" s="737"/>
      <c r="AV46" s="736"/>
      <c r="AW46" s="736"/>
      <c r="AX46" s="736"/>
      <c r="AY46" s="736"/>
      <c r="AZ46" s="736"/>
      <c r="BA46" s="736"/>
      <c r="BB46" s="736"/>
      <c r="BC46" s="736"/>
      <c r="BD46" s="736"/>
      <c r="BE46" s="736"/>
      <c r="BF46" s="736"/>
      <c r="BG46" s="736"/>
      <c r="BH46" s="736"/>
      <c r="BI46" s="736"/>
      <c r="BJ46" s="962" t="s">
        <v>241</v>
      </c>
      <c r="BK46" s="962"/>
      <c r="BL46" s="962"/>
      <c r="BM46" s="962"/>
      <c r="BN46" s="962"/>
      <c r="BO46" s="962"/>
      <c r="BP46" s="962"/>
      <c r="BQ46" s="962"/>
      <c r="BR46" s="1073">
        <v>0</v>
      </c>
      <c r="BS46" s="1073"/>
      <c r="BT46" s="1073"/>
      <c r="BU46" s="1073"/>
      <c r="BV46" s="1073"/>
      <c r="BW46" s="1073"/>
      <c r="BX46" s="1073"/>
      <c r="BY46" s="1073"/>
      <c r="BZ46" s="1073"/>
      <c r="CA46" s="1073"/>
      <c r="CB46" s="1073"/>
      <c r="CC46" s="17"/>
    </row>
    <row r="47" spans="2:90" ht="18" hidden="1" customHeight="1">
      <c r="B47" s="219"/>
      <c r="C47" s="220"/>
      <c r="D47" s="220"/>
      <c r="E47" s="982" t="e">
        <f>IF(#REF!="１年目","ー","事業開始年月日")</f>
        <v>#REF!</v>
      </c>
      <c r="F47" s="982"/>
      <c r="G47" s="982"/>
      <c r="H47" s="982"/>
      <c r="I47" s="982"/>
      <c r="J47" s="982"/>
      <c r="K47" s="982"/>
      <c r="L47" s="982"/>
      <c r="M47" s="982"/>
      <c r="N47" s="982"/>
      <c r="O47" s="982"/>
      <c r="P47" s="982"/>
      <c r="Q47" s="982"/>
      <c r="R47" s="970"/>
      <c r="S47" s="970"/>
      <c r="T47" s="970"/>
      <c r="U47" s="970"/>
      <c r="V47" s="970"/>
      <c r="W47" s="970"/>
      <c r="X47" s="970"/>
      <c r="Y47" s="970"/>
      <c r="Z47" s="970"/>
      <c r="AA47" s="970"/>
      <c r="AB47" s="970"/>
      <c r="AC47" s="970"/>
      <c r="AD47" s="970"/>
      <c r="AE47" s="970"/>
      <c r="AF47" s="40"/>
      <c r="AG47" s="40"/>
      <c r="AH47" s="40"/>
      <c r="AI47" s="40"/>
      <c r="AJ47" s="40"/>
      <c r="AK47" s="40"/>
      <c r="AL47" s="40"/>
      <c r="AM47" s="40"/>
      <c r="AN47" s="40"/>
      <c r="AO47" s="40"/>
      <c r="AP47" s="40"/>
      <c r="AQ47" s="40"/>
      <c r="AR47" s="40"/>
      <c r="AS47" s="40"/>
      <c r="AT47" s="40"/>
      <c r="AU47" s="40"/>
      <c r="AV47" s="16"/>
      <c r="AW47" s="16"/>
      <c r="AX47" s="16"/>
      <c r="AY47" s="16"/>
      <c r="AZ47" s="16"/>
      <c r="BA47" s="16"/>
      <c r="BB47" s="16"/>
      <c r="BC47" s="16"/>
      <c r="BD47" s="16"/>
      <c r="BE47" s="16"/>
      <c r="BF47" s="16"/>
      <c r="BG47" s="16"/>
      <c r="BH47" s="222"/>
      <c r="BI47" s="222"/>
      <c r="BJ47" s="222"/>
      <c r="BK47" s="222"/>
      <c r="BL47" s="222"/>
      <c r="BM47" s="222"/>
      <c r="BN47" s="222"/>
      <c r="BO47" s="222"/>
      <c r="BP47" s="222"/>
      <c r="BQ47" s="222"/>
      <c r="BR47" s="222"/>
      <c r="BS47" s="222"/>
      <c r="BT47" s="222"/>
      <c r="BU47" s="222"/>
      <c r="BV47" s="222"/>
      <c r="BW47" s="222"/>
      <c r="BX47" s="222"/>
      <c r="BY47" s="222"/>
      <c r="BZ47" s="213"/>
      <c r="CA47" s="213"/>
      <c r="CB47" s="213"/>
      <c r="CC47" s="218"/>
    </row>
    <row r="48" spans="2:90" ht="18" hidden="1" customHeight="1">
      <c r="B48" s="219"/>
      <c r="C48" s="220"/>
      <c r="D48" s="220"/>
      <c r="E48" s="238"/>
      <c r="F48" s="238"/>
      <c r="G48" s="238"/>
      <c r="H48" s="238"/>
      <c r="I48" s="238"/>
      <c r="J48" s="238"/>
      <c r="K48" s="238"/>
      <c r="L48" s="238"/>
      <c r="M48" s="238"/>
      <c r="N48" s="238"/>
      <c r="O48" s="238"/>
      <c r="P48" s="238"/>
      <c r="Q48" s="238"/>
      <c r="R48" s="239"/>
      <c r="S48" s="239"/>
      <c r="T48" s="239"/>
      <c r="U48" s="239"/>
      <c r="V48" s="239"/>
      <c r="W48" s="239"/>
      <c r="X48" s="239"/>
      <c r="Y48" s="239"/>
      <c r="Z48" s="239"/>
      <c r="AA48" s="239"/>
      <c r="AB48" s="239"/>
      <c r="AC48" s="239"/>
      <c r="AD48" s="239"/>
      <c r="AE48" s="239"/>
      <c r="AF48" s="40"/>
      <c r="AG48" s="40"/>
      <c r="AH48" s="40"/>
      <c r="AI48" s="40"/>
      <c r="AJ48" s="40"/>
      <c r="AK48" s="40"/>
      <c r="AL48" s="40"/>
      <c r="AM48" s="40"/>
      <c r="AN48" s="40"/>
      <c r="AO48" s="40"/>
      <c r="AP48" s="40"/>
      <c r="AQ48" s="40"/>
      <c r="AR48" s="40"/>
      <c r="AS48" s="40"/>
      <c r="AT48" s="40"/>
      <c r="AU48" s="40"/>
      <c r="AV48" s="16"/>
      <c r="AW48" s="16"/>
      <c r="AX48" s="16"/>
      <c r="AY48" s="16"/>
      <c r="AZ48" s="16"/>
      <c r="BA48" s="16"/>
      <c r="BB48" s="16"/>
      <c r="BC48" s="16"/>
      <c r="BD48" s="16"/>
      <c r="BE48" s="16"/>
      <c r="BF48" s="16"/>
      <c r="BG48" s="16"/>
      <c r="BH48" s="222"/>
      <c r="BI48" s="222"/>
      <c r="BJ48" s="222"/>
      <c r="BK48" s="243"/>
      <c r="BL48" s="243"/>
      <c r="BM48" s="243"/>
      <c r="BN48" s="243"/>
      <c r="BO48" s="243"/>
      <c r="BP48" s="243"/>
      <c r="BQ48" s="243"/>
      <c r="BR48" s="243"/>
      <c r="BS48" s="243"/>
      <c r="BT48" s="243"/>
      <c r="BU48" s="243"/>
      <c r="BV48" s="243"/>
      <c r="BW48" s="243"/>
      <c r="BX48" s="243"/>
      <c r="BY48" s="222"/>
      <c r="BZ48" s="213"/>
      <c r="CA48" s="213"/>
      <c r="CB48" s="213"/>
      <c r="CC48" s="218"/>
    </row>
    <row r="49" spans="2:93" ht="15" hidden="1" customHeight="1" thickBot="1">
      <c r="B49" s="66"/>
      <c r="C49" s="67"/>
      <c r="D49" s="67"/>
      <c r="E49" s="69"/>
      <c r="F49" s="69"/>
      <c r="G49" s="69"/>
      <c r="H49" s="69"/>
      <c r="I49" s="69"/>
      <c r="J49" s="69"/>
      <c r="K49" s="69"/>
      <c r="L49" s="69"/>
      <c r="M49" s="69"/>
      <c r="N49" s="69"/>
      <c r="O49" s="69"/>
      <c r="P49" s="69"/>
      <c r="Q49" s="69"/>
      <c r="R49" s="69"/>
      <c r="S49" s="69"/>
      <c r="T49" s="69"/>
      <c r="U49" s="69"/>
      <c r="V49" s="70"/>
      <c r="W49" s="70"/>
      <c r="X49" s="70"/>
      <c r="Y49" s="70"/>
      <c r="Z49" s="70"/>
      <c r="AA49" s="70"/>
      <c r="AB49" s="70"/>
      <c r="AC49" s="70"/>
      <c r="AD49" s="70"/>
      <c r="AE49" s="70"/>
      <c r="AF49" s="70"/>
      <c r="AG49" s="70"/>
      <c r="AH49" s="71"/>
      <c r="AI49" s="71"/>
      <c r="AJ49" s="71"/>
      <c r="AK49" s="72"/>
      <c r="AL49" s="72"/>
      <c r="AM49" s="72"/>
      <c r="AN49" s="72"/>
      <c r="AO49" s="72"/>
      <c r="AP49" s="72"/>
      <c r="AQ49" s="72"/>
      <c r="AR49" s="72"/>
      <c r="AS49" s="72"/>
      <c r="AT49" s="72"/>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67"/>
      <c r="CC49" s="68"/>
    </row>
    <row r="50" spans="2:93" ht="19.5" hidden="1" customHeight="1">
      <c r="B50" s="971" t="s">
        <v>295</v>
      </c>
      <c r="C50" s="972"/>
      <c r="D50" s="972"/>
      <c r="E50" s="972"/>
      <c r="F50" s="972"/>
      <c r="G50" s="972"/>
      <c r="H50" s="972"/>
      <c r="I50" s="972"/>
      <c r="J50" s="972"/>
      <c r="K50" s="972"/>
      <c r="L50" s="972"/>
      <c r="M50" s="972"/>
      <c r="N50" s="972"/>
      <c r="O50" s="972"/>
      <c r="P50" s="972"/>
      <c r="Q50" s="972"/>
      <c r="R50" s="972"/>
      <c r="S50" s="972"/>
      <c r="T50" s="972"/>
      <c r="U50" s="972"/>
      <c r="V50" s="972"/>
      <c r="W50" s="972"/>
      <c r="X50" s="972"/>
      <c r="Y50" s="972"/>
      <c r="Z50" s="972"/>
      <c r="AA50" s="972"/>
      <c r="AB50" s="972"/>
      <c r="AC50" s="972"/>
      <c r="AD50" s="972"/>
      <c r="AE50" s="972"/>
      <c r="AF50" s="972"/>
      <c r="AG50" s="972"/>
      <c r="AH50" s="972"/>
      <c r="AI50" s="972"/>
      <c r="AJ50" s="972"/>
      <c r="AK50" s="972"/>
      <c r="AL50" s="972"/>
      <c r="AM50" s="972"/>
      <c r="AN50" s="972"/>
      <c r="AO50" s="972"/>
      <c r="AP50" s="972"/>
      <c r="AQ50" s="972"/>
      <c r="AR50" s="972"/>
      <c r="AS50" s="972"/>
      <c r="AT50" s="972"/>
      <c r="AU50" s="972"/>
      <c r="AV50" s="972"/>
      <c r="AW50" s="972"/>
      <c r="AX50" s="972"/>
      <c r="AY50" s="972"/>
      <c r="AZ50" s="972"/>
      <c r="BA50" s="972"/>
      <c r="BB50" s="972"/>
      <c r="BC50" s="972"/>
      <c r="BD50" s="972"/>
      <c r="BE50" s="972"/>
      <c r="BF50" s="972"/>
      <c r="BG50" s="972"/>
      <c r="BH50" s="972"/>
      <c r="BI50" s="972"/>
      <c r="BJ50" s="972"/>
      <c r="BK50" s="972"/>
      <c r="BL50" s="972"/>
      <c r="BM50" s="972"/>
      <c r="BN50" s="972"/>
      <c r="BO50" s="972"/>
      <c r="BP50" s="972"/>
      <c r="BQ50" s="972"/>
      <c r="BR50" s="972"/>
      <c r="BS50" s="972"/>
      <c r="BT50" s="972"/>
      <c r="BU50" s="972"/>
      <c r="BV50" s="972"/>
      <c r="BW50" s="972"/>
      <c r="BX50" s="972"/>
      <c r="BY50" s="972"/>
      <c r="BZ50" s="972"/>
      <c r="CA50" s="972"/>
      <c r="CB50" s="972"/>
      <c r="CC50" s="973"/>
    </row>
    <row r="51" spans="2:93" ht="19.5" customHeight="1" thickBot="1">
      <c r="B51" s="592" t="s">
        <v>309</v>
      </c>
      <c r="C51" s="593"/>
      <c r="D51" s="593"/>
      <c r="E51" s="593"/>
      <c r="F51" s="593"/>
      <c r="G51" s="593"/>
      <c r="H51" s="593"/>
      <c r="I51" s="593"/>
      <c r="J51" s="593"/>
      <c r="K51" s="593"/>
      <c r="L51" s="593"/>
      <c r="M51" s="593"/>
      <c r="N51" s="593"/>
      <c r="O51" s="593"/>
      <c r="P51" s="593"/>
      <c r="Q51" s="593"/>
      <c r="R51" s="593"/>
      <c r="S51" s="593"/>
      <c r="T51" s="593"/>
      <c r="U51" s="593"/>
      <c r="V51" s="593"/>
      <c r="W51" s="593"/>
      <c r="X51" s="593"/>
      <c r="Y51" s="593"/>
      <c r="Z51" s="593"/>
      <c r="AA51" s="593"/>
      <c r="AB51" s="593"/>
      <c r="AC51" s="593"/>
      <c r="AD51" s="593"/>
      <c r="AE51" s="593"/>
      <c r="AF51" s="593"/>
      <c r="AG51" s="593"/>
      <c r="AH51" s="593"/>
      <c r="AI51" s="593"/>
      <c r="AJ51" s="593"/>
      <c r="AK51" s="593"/>
      <c r="AL51" s="593"/>
      <c r="AM51" s="593"/>
      <c r="AN51" s="593"/>
      <c r="AO51" s="593"/>
      <c r="AP51" s="593"/>
      <c r="AQ51" s="593"/>
      <c r="AR51" s="593"/>
      <c r="AS51" s="593"/>
      <c r="AT51" s="593"/>
      <c r="AU51" s="593"/>
      <c r="AV51" s="593"/>
      <c r="AW51" s="593"/>
      <c r="AX51" s="593"/>
      <c r="AY51" s="593"/>
      <c r="AZ51" s="593"/>
      <c r="BA51" s="593"/>
      <c r="BB51" s="593"/>
      <c r="BC51" s="593"/>
      <c r="BD51" s="593"/>
      <c r="BE51" s="593"/>
      <c r="BF51" s="593"/>
      <c r="BG51" s="593"/>
      <c r="BH51" s="593"/>
      <c r="BI51" s="593"/>
      <c r="BJ51" s="593"/>
      <c r="BK51" s="593"/>
      <c r="BL51" s="593"/>
      <c r="BM51" s="593"/>
      <c r="BN51" s="593"/>
      <c r="BO51" s="593"/>
      <c r="BP51" s="593"/>
      <c r="BQ51" s="593"/>
      <c r="BR51" s="594"/>
      <c r="BS51" s="594"/>
      <c r="BT51" s="594"/>
      <c r="BU51" s="594"/>
      <c r="BV51" s="594"/>
      <c r="BW51" s="594"/>
      <c r="BX51" s="594"/>
      <c r="BY51" s="594"/>
      <c r="BZ51" s="594"/>
      <c r="CA51" s="594"/>
      <c r="CB51" s="594"/>
      <c r="CC51" s="595"/>
      <c r="CE51" s="10"/>
      <c r="CF51" s="10"/>
      <c r="CG51" s="10"/>
      <c r="CH51" s="10"/>
      <c r="CI51" s="10"/>
      <c r="CJ51" s="10"/>
      <c r="CK51" s="10"/>
      <c r="CL51" s="10"/>
    </row>
    <row r="52" spans="2:93" ht="18" customHeight="1">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t="s">
        <v>532</v>
      </c>
      <c r="BP52" s="19"/>
      <c r="BQ52" s="19"/>
      <c r="BR52" s="226"/>
      <c r="BS52" s="226"/>
      <c r="BT52" s="226"/>
      <c r="BU52" s="226"/>
      <c r="BV52" s="226"/>
      <c r="BW52" s="226"/>
      <c r="BX52" s="226"/>
      <c r="BY52" s="226"/>
      <c r="BZ52" s="226"/>
      <c r="CA52" s="226"/>
      <c r="CB52" s="226"/>
      <c r="CC52" s="395"/>
      <c r="CE52" s="10"/>
      <c r="CF52" s="10"/>
      <c r="CG52" s="10"/>
      <c r="CH52" s="10"/>
      <c r="CI52" s="10"/>
      <c r="CJ52" s="10"/>
      <c r="CK52" s="10"/>
      <c r="CL52" s="10"/>
    </row>
    <row r="53" spans="2:93" ht="18" customHeight="1">
      <c r="B53" s="693"/>
      <c r="C53" s="694"/>
      <c r="D53" s="694"/>
      <c r="E53" s="694"/>
      <c r="F53" s="694"/>
      <c r="G53" s="694"/>
      <c r="H53" s="694"/>
      <c r="I53" s="694"/>
      <c r="J53" s="694"/>
      <c r="K53" s="694"/>
      <c r="L53" s="694"/>
      <c r="M53" s="694"/>
      <c r="N53" s="694"/>
      <c r="O53" s="694"/>
      <c r="P53" s="694"/>
      <c r="Q53" s="694"/>
      <c r="R53" s="694"/>
      <c r="S53" s="694"/>
      <c r="T53" s="694"/>
      <c r="U53" s="694"/>
      <c r="V53" s="694"/>
      <c r="W53" s="694"/>
      <c r="X53" s="694"/>
      <c r="Y53" s="694"/>
      <c r="Z53" s="694"/>
      <c r="AA53" s="695"/>
      <c r="AB53" s="696" t="s">
        <v>115</v>
      </c>
      <c r="AC53" s="694"/>
      <c r="AD53" s="694"/>
      <c r="AE53" s="694"/>
      <c r="AF53" s="694"/>
      <c r="AG53" s="694"/>
      <c r="AH53" s="694"/>
      <c r="AI53" s="694"/>
      <c r="AJ53" s="694"/>
      <c r="AK53" s="694"/>
      <c r="AL53" s="694"/>
      <c r="AM53" s="694"/>
      <c r="AN53" s="694"/>
      <c r="AO53" s="694"/>
      <c r="AP53" s="694"/>
      <c r="AQ53" s="694"/>
      <c r="AR53" s="694"/>
      <c r="AS53" s="695"/>
      <c r="AT53" s="697" t="s">
        <v>119</v>
      </c>
      <c r="AU53" s="692"/>
      <c r="AV53" s="692"/>
      <c r="AW53" s="692"/>
      <c r="AX53" s="692"/>
      <c r="AY53" s="692"/>
      <c r="AZ53" s="692"/>
      <c r="BA53" s="692"/>
      <c r="BB53" s="692"/>
      <c r="BC53" s="692"/>
      <c r="BD53" s="692"/>
      <c r="BE53" s="692"/>
      <c r="BF53" s="692"/>
      <c r="BG53" s="692"/>
      <c r="BH53" s="692"/>
      <c r="BI53" s="692"/>
      <c r="BJ53" s="692"/>
      <c r="BK53" s="690"/>
      <c r="BL53" s="697" t="s">
        <v>528</v>
      </c>
      <c r="BM53" s="692"/>
      <c r="BN53" s="692"/>
      <c r="BO53" s="692"/>
      <c r="BP53" s="692"/>
      <c r="BQ53" s="692"/>
      <c r="BR53" s="692"/>
      <c r="BS53" s="692"/>
      <c r="BT53" s="692"/>
      <c r="BU53" s="692"/>
      <c r="BV53" s="692"/>
      <c r="BW53" s="692"/>
      <c r="BX53" s="692"/>
      <c r="BY53" s="692"/>
      <c r="BZ53" s="692"/>
      <c r="CA53" s="692"/>
      <c r="CB53" s="692"/>
      <c r="CC53" s="698"/>
      <c r="CN53" s="189" t="s">
        <v>118</v>
      </c>
      <c r="CO53" s="189" t="s">
        <v>115</v>
      </c>
    </row>
    <row r="54" spans="2:93" ht="18" customHeight="1">
      <c r="B54" s="699" t="s">
        <v>529</v>
      </c>
      <c r="C54" s="700"/>
      <c r="D54" s="700"/>
      <c r="E54" s="700"/>
      <c r="F54" s="700"/>
      <c r="G54" s="700"/>
      <c r="H54" s="700"/>
      <c r="I54" s="700"/>
      <c r="J54" s="700"/>
      <c r="K54" s="700"/>
      <c r="L54" s="700"/>
      <c r="M54" s="700"/>
      <c r="N54" s="700"/>
      <c r="O54" s="700"/>
      <c r="P54" s="700"/>
      <c r="Q54" s="700"/>
      <c r="R54" s="700"/>
      <c r="S54" s="700"/>
      <c r="T54" s="700"/>
      <c r="U54" s="700"/>
      <c r="V54" s="700"/>
      <c r="W54" s="700"/>
      <c r="X54" s="700"/>
      <c r="Y54" s="700"/>
      <c r="Z54" s="700"/>
      <c r="AA54" s="701"/>
      <c r="AB54" s="702" t="s">
        <v>536</v>
      </c>
      <c r="AC54" s="703"/>
      <c r="AD54" s="703"/>
      <c r="AE54" s="703"/>
      <c r="AF54" s="703"/>
      <c r="AG54" s="703"/>
      <c r="AH54" s="703"/>
      <c r="AI54" s="703"/>
      <c r="AJ54" s="703"/>
      <c r="AK54" s="703"/>
      <c r="AL54" s="703"/>
      <c r="AM54" s="703"/>
      <c r="AN54" s="703"/>
      <c r="AO54" s="703"/>
      <c r="AP54" s="703"/>
      <c r="AQ54" s="703"/>
      <c r="AR54" s="703"/>
      <c r="AS54" s="704"/>
      <c r="AT54" s="703" t="s">
        <v>537</v>
      </c>
      <c r="AU54" s="703"/>
      <c r="AV54" s="703"/>
      <c r="AW54" s="703"/>
      <c r="AX54" s="703"/>
      <c r="AY54" s="703"/>
      <c r="AZ54" s="703"/>
      <c r="BA54" s="703"/>
      <c r="BB54" s="703"/>
      <c r="BC54" s="703"/>
      <c r="BD54" s="703"/>
      <c r="BE54" s="703"/>
      <c r="BF54" s="703"/>
      <c r="BG54" s="703"/>
      <c r="BH54" s="703"/>
      <c r="BI54" s="703"/>
      <c r="BJ54" s="703"/>
      <c r="BK54" s="704"/>
      <c r="BL54" s="705"/>
      <c r="BM54" s="706"/>
      <c r="BN54" s="706"/>
      <c r="BO54" s="706"/>
      <c r="BP54" s="706"/>
      <c r="BQ54" s="706"/>
      <c r="BR54" s="706"/>
      <c r="BS54" s="706"/>
      <c r="BT54" s="706"/>
      <c r="BU54" s="706"/>
      <c r="BV54" s="706"/>
      <c r="BW54" s="706"/>
      <c r="BX54" s="706"/>
      <c r="BY54" s="706"/>
      <c r="BZ54" s="706"/>
      <c r="CA54" s="706"/>
      <c r="CB54" s="706"/>
      <c r="CC54" s="707"/>
      <c r="CN54" s="189" t="s">
        <v>240</v>
      </c>
      <c r="CO54" s="189" t="s">
        <v>119</v>
      </c>
    </row>
    <row r="55" spans="2:93" ht="18" customHeight="1">
      <c r="B55" s="708" t="s">
        <v>530</v>
      </c>
      <c r="C55" s="692"/>
      <c r="D55" s="692"/>
      <c r="E55" s="692"/>
      <c r="F55" s="692"/>
      <c r="G55" s="692"/>
      <c r="H55" s="692"/>
      <c r="I55" s="692"/>
      <c r="J55" s="692"/>
      <c r="K55" s="692"/>
      <c r="L55" s="692"/>
      <c r="M55" s="692"/>
      <c r="N55" s="692"/>
      <c r="O55" s="692"/>
      <c r="P55" s="692"/>
      <c r="Q55" s="692"/>
      <c r="R55" s="692"/>
      <c r="S55" s="692"/>
      <c r="T55" s="692"/>
      <c r="U55" s="692"/>
      <c r="V55" s="692"/>
      <c r="W55" s="692"/>
      <c r="X55" s="692"/>
      <c r="Y55" s="692"/>
      <c r="Z55" s="692"/>
      <c r="AA55" s="692"/>
      <c r="AB55" s="709" t="str">
        <f>IF('C-1経費内訳（１年目）'!$C$8=0,"",'C-1経費内訳（１年目）'!$C$8)</f>
        <v/>
      </c>
      <c r="AC55" s="710"/>
      <c r="AD55" s="710"/>
      <c r="AE55" s="710"/>
      <c r="AF55" s="710"/>
      <c r="AG55" s="710"/>
      <c r="AH55" s="710"/>
      <c r="AI55" s="710"/>
      <c r="AJ55" s="710"/>
      <c r="AK55" s="710"/>
      <c r="AL55" s="710"/>
      <c r="AM55" s="710"/>
      <c r="AN55" s="710"/>
      <c r="AO55" s="710"/>
      <c r="AP55" s="710"/>
      <c r="AQ55" s="710"/>
      <c r="AR55" s="710"/>
      <c r="AS55" s="711"/>
      <c r="AT55" s="709" t="str">
        <f>IF('C-1経費内訳（２年目）'!$C$8=0,"",'C-1経費内訳（２年目）'!$C$8)</f>
        <v/>
      </c>
      <c r="AU55" s="710"/>
      <c r="AV55" s="710"/>
      <c r="AW55" s="710"/>
      <c r="AX55" s="710"/>
      <c r="AY55" s="710"/>
      <c r="AZ55" s="710"/>
      <c r="BA55" s="710"/>
      <c r="BB55" s="710"/>
      <c r="BC55" s="710"/>
      <c r="BD55" s="710"/>
      <c r="BE55" s="710"/>
      <c r="BF55" s="710"/>
      <c r="BG55" s="710"/>
      <c r="BH55" s="710"/>
      <c r="BI55" s="710"/>
      <c r="BJ55" s="710"/>
      <c r="BK55" s="711"/>
      <c r="BL55" s="709" t="str">
        <f>IF('C-1経費内訳（全体）'!$C$8=0,"",'C-1経費内訳（全体）'!$C$8)</f>
        <v/>
      </c>
      <c r="BM55" s="710"/>
      <c r="BN55" s="710"/>
      <c r="BO55" s="710"/>
      <c r="BP55" s="710"/>
      <c r="BQ55" s="710"/>
      <c r="BR55" s="710"/>
      <c r="BS55" s="710"/>
      <c r="BT55" s="710"/>
      <c r="BU55" s="710"/>
      <c r="BV55" s="710"/>
      <c r="BW55" s="710"/>
      <c r="BX55" s="710"/>
      <c r="BY55" s="710"/>
      <c r="BZ55" s="710"/>
      <c r="CA55" s="710"/>
      <c r="CB55" s="710"/>
      <c r="CC55" s="712"/>
    </row>
    <row r="56" spans="2:93" ht="18" customHeight="1">
      <c r="B56" s="708" t="s">
        <v>336</v>
      </c>
      <c r="C56" s="692"/>
      <c r="D56" s="692"/>
      <c r="E56" s="692"/>
      <c r="F56" s="692"/>
      <c r="G56" s="692"/>
      <c r="H56" s="692"/>
      <c r="I56" s="692"/>
      <c r="J56" s="692"/>
      <c r="K56" s="692"/>
      <c r="L56" s="692"/>
      <c r="M56" s="692"/>
      <c r="N56" s="692"/>
      <c r="O56" s="692"/>
      <c r="P56" s="692"/>
      <c r="Q56" s="692"/>
      <c r="R56" s="692"/>
      <c r="S56" s="692"/>
      <c r="T56" s="692"/>
      <c r="U56" s="692"/>
      <c r="V56" s="692"/>
      <c r="W56" s="692"/>
      <c r="X56" s="692"/>
      <c r="Y56" s="692"/>
      <c r="Z56" s="692"/>
      <c r="AA56" s="690"/>
      <c r="AB56" s="709" t="str">
        <f>IF('C-1経費内訳（１年目）'!$K$8=0,"",'C-1経費内訳（１年目）'!$K$8)</f>
        <v/>
      </c>
      <c r="AC56" s="710"/>
      <c r="AD56" s="710"/>
      <c r="AE56" s="710"/>
      <c r="AF56" s="710"/>
      <c r="AG56" s="710"/>
      <c r="AH56" s="710"/>
      <c r="AI56" s="710"/>
      <c r="AJ56" s="710"/>
      <c r="AK56" s="710"/>
      <c r="AL56" s="710"/>
      <c r="AM56" s="710"/>
      <c r="AN56" s="710"/>
      <c r="AO56" s="710"/>
      <c r="AP56" s="710"/>
      <c r="AQ56" s="710"/>
      <c r="AR56" s="710"/>
      <c r="AS56" s="711"/>
      <c r="AT56" s="709" t="str">
        <f>IF('C-1経費内訳（２年目）'!$K$8=0,"",'C-1経費内訳（２年目）'!$K$8)</f>
        <v/>
      </c>
      <c r="AU56" s="710"/>
      <c r="AV56" s="710"/>
      <c r="AW56" s="710"/>
      <c r="AX56" s="710"/>
      <c r="AY56" s="710"/>
      <c r="AZ56" s="710"/>
      <c r="BA56" s="710"/>
      <c r="BB56" s="710"/>
      <c r="BC56" s="710"/>
      <c r="BD56" s="710"/>
      <c r="BE56" s="710"/>
      <c r="BF56" s="710"/>
      <c r="BG56" s="710"/>
      <c r="BH56" s="710"/>
      <c r="BI56" s="710"/>
      <c r="BJ56" s="710"/>
      <c r="BK56" s="711"/>
      <c r="BL56" s="710" t="str">
        <f>IF('C-1経費内訳（全体）'!$K$8=0,"",'C-1経費内訳（全体）'!$K$8)</f>
        <v/>
      </c>
      <c r="BM56" s="710"/>
      <c r="BN56" s="710"/>
      <c r="BO56" s="710"/>
      <c r="BP56" s="710"/>
      <c r="BQ56" s="710"/>
      <c r="BR56" s="710"/>
      <c r="BS56" s="710"/>
      <c r="BT56" s="710"/>
      <c r="BU56" s="710"/>
      <c r="BV56" s="710"/>
      <c r="BW56" s="710"/>
      <c r="BX56" s="710"/>
      <c r="BY56" s="710"/>
      <c r="BZ56" s="710"/>
      <c r="CA56" s="710"/>
      <c r="CB56" s="710"/>
      <c r="CC56" s="712"/>
    </row>
    <row r="57" spans="2:93" ht="18" customHeight="1">
      <c r="B57" s="713" t="s">
        <v>231</v>
      </c>
      <c r="C57" s="714"/>
      <c r="D57" s="714"/>
      <c r="E57" s="714"/>
      <c r="F57" s="714"/>
      <c r="G57" s="714"/>
      <c r="H57" s="714"/>
      <c r="I57" s="714"/>
      <c r="J57" s="714"/>
      <c r="K57" s="714"/>
      <c r="L57" s="714"/>
      <c r="M57" s="714"/>
      <c r="N57" s="714"/>
      <c r="O57" s="714"/>
      <c r="P57" s="714"/>
      <c r="Q57" s="714"/>
      <c r="R57" s="714"/>
      <c r="S57" s="714"/>
      <c r="T57" s="714"/>
      <c r="U57" s="714"/>
      <c r="V57" s="714"/>
      <c r="W57" s="714"/>
      <c r="X57" s="714"/>
      <c r="Y57" s="714"/>
      <c r="Z57" s="714"/>
      <c r="AA57" s="714"/>
      <c r="AB57" s="709" t="str">
        <f>IF('C-1経費内訳（１年目）'!$K$10=0,"",'C-1経費内訳（１年目）'!$K$10)</f>
        <v/>
      </c>
      <c r="AC57" s="710"/>
      <c r="AD57" s="710"/>
      <c r="AE57" s="710"/>
      <c r="AF57" s="710"/>
      <c r="AG57" s="710"/>
      <c r="AH57" s="710"/>
      <c r="AI57" s="710"/>
      <c r="AJ57" s="710"/>
      <c r="AK57" s="710"/>
      <c r="AL57" s="710"/>
      <c r="AM57" s="710"/>
      <c r="AN57" s="710"/>
      <c r="AO57" s="710"/>
      <c r="AP57" s="710"/>
      <c r="AQ57" s="710"/>
      <c r="AR57" s="710"/>
      <c r="AS57" s="711"/>
      <c r="AT57" s="709" t="str">
        <f>IF('C-1経費内訳（２年目）'!$K$10=0,"",'C-1経費内訳（２年目）'!$K$10)</f>
        <v/>
      </c>
      <c r="AU57" s="710"/>
      <c r="AV57" s="710"/>
      <c r="AW57" s="710"/>
      <c r="AX57" s="710"/>
      <c r="AY57" s="710"/>
      <c r="AZ57" s="710"/>
      <c r="BA57" s="710"/>
      <c r="BB57" s="710"/>
      <c r="BC57" s="710"/>
      <c r="BD57" s="710"/>
      <c r="BE57" s="710"/>
      <c r="BF57" s="710"/>
      <c r="BG57" s="710"/>
      <c r="BH57" s="710"/>
      <c r="BI57" s="710"/>
      <c r="BJ57" s="710"/>
      <c r="BK57" s="711"/>
      <c r="BL57" s="710" t="str">
        <f>IF('C-1経費内訳（全体）'!$K$10=0,"",'C-1経費内訳（全体）'!$K$10)</f>
        <v/>
      </c>
      <c r="BM57" s="710"/>
      <c r="BN57" s="710"/>
      <c r="BO57" s="710"/>
      <c r="BP57" s="710"/>
      <c r="BQ57" s="710"/>
      <c r="BR57" s="710"/>
      <c r="BS57" s="710"/>
      <c r="BT57" s="710"/>
      <c r="BU57" s="710"/>
      <c r="BV57" s="710"/>
      <c r="BW57" s="710"/>
      <c r="BX57" s="710"/>
      <c r="BY57" s="710"/>
      <c r="BZ57" s="710"/>
      <c r="CA57" s="710"/>
      <c r="CB57" s="710"/>
      <c r="CC57" s="712"/>
    </row>
    <row r="58" spans="2:93" ht="11.25" customHeight="1">
      <c r="B58" s="599"/>
      <c r="C58" s="380"/>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0"/>
      <c r="AB58" s="380"/>
      <c r="AC58" s="380"/>
      <c r="AD58" s="380"/>
      <c r="AE58" s="380"/>
      <c r="AF58" s="380"/>
      <c r="AG58" s="380"/>
      <c r="AH58" s="380"/>
      <c r="AI58" s="380"/>
      <c r="AJ58" s="380"/>
      <c r="AK58" s="380"/>
      <c r="AL58" s="380"/>
      <c r="AM58" s="380"/>
      <c r="AN58" s="380"/>
      <c r="AO58" s="380"/>
      <c r="AP58" s="380"/>
      <c r="AQ58" s="380"/>
      <c r="AR58" s="380"/>
      <c r="AS58" s="380"/>
      <c r="AT58" s="380"/>
      <c r="AU58" s="380"/>
      <c r="AV58" s="380"/>
      <c r="AW58" s="380"/>
      <c r="AX58" s="380"/>
      <c r="AY58" s="380"/>
      <c r="AZ58" s="380"/>
      <c r="BA58" s="380"/>
      <c r="BB58" s="380"/>
      <c r="BC58" s="380"/>
      <c r="BD58" s="380"/>
      <c r="BE58" s="380"/>
      <c r="BF58" s="380"/>
      <c r="BG58" s="380"/>
      <c r="BH58" s="380"/>
      <c r="BI58" s="380"/>
      <c r="BJ58" s="380"/>
      <c r="BK58" s="380"/>
      <c r="BL58" s="380"/>
      <c r="BM58" s="380"/>
      <c r="BN58" s="380"/>
      <c r="BO58" s="380"/>
      <c r="BP58" s="380"/>
      <c r="BQ58" s="380"/>
      <c r="BR58" s="380"/>
      <c r="BS58" s="380"/>
      <c r="BT58" s="380"/>
      <c r="BU58" s="380"/>
      <c r="BV58" s="380"/>
      <c r="BW58" s="380"/>
      <c r="BX58" s="380"/>
      <c r="BY58" s="380"/>
      <c r="BZ58" s="380"/>
      <c r="CA58" s="380"/>
      <c r="CB58" s="380"/>
      <c r="CC58" s="600"/>
    </row>
    <row r="59" spans="2:93" ht="18" customHeight="1">
      <c r="B59" s="396"/>
      <c r="C59" s="688" t="s">
        <v>337</v>
      </c>
      <c r="D59" s="688"/>
      <c r="E59" s="688"/>
      <c r="F59" s="688"/>
      <c r="G59" s="688"/>
      <c r="H59" s="688"/>
      <c r="I59" s="688"/>
      <c r="J59" s="688"/>
      <c r="K59" s="688"/>
      <c r="L59" s="688"/>
      <c r="M59" s="688"/>
      <c r="N59" s="688"/>
      <c r="O59" s="688"/>
      <c r="P59" s="688"/>
      <c r="Q59" s="688"/>
      <c r="R59" s="688"/>
      <c r="S59" s="688"/>
      <c r="T59" s="688"/>
      <c r="U59" s="689" t="str">
        <f>IF(AY188="","",AY188)</f>
        <v/>
      </c>
      <c r="V59" s="689"/>
      <c r="W59" s="689"/>
      <c r="X59" s="689"/>
      <c r="Y59" s="689"/>
      <c r="Z59" s="689"/>
      <c r="AA59" s="689"/>
      <c r="AB59" s="689"/>
      <c r="AC59" s="689"/>
      <c r="AD59" s="689"/>
      <c r="AE59" s="689"/>
      <c r="AF59" s="689"/>
      <c r="AG59" s="689"/>
      <c r="AH59" s="690" t="s">
        <v>318</v>
      </c>
      <c r="AI59" s="688"/>
      <c r="AJ59" s="688"/>
      <c r="AK59" s="688"/>
      <c r="AL59" s="688"/>
      <c r="AM59" s="688"/>
      <c r="AN59" s="688"/>
      <c r="AO59" s="688"/>
      <c r="AP59" s="688" t="s">
        <v>531</v>
      </c>
      <c r="AQ59" s="688"/>
      <c r="AR59" s="688"/>
      <c r="AS59" s="688"/>
      <c r="AT59" s="688"/>
      <c r="AU59" s="688"/>
      <c r="AV59" s="688"/>
      <c r="AW59" s="688"/>
      <c r="AX59" s="688"/>
      <c r="AY59" s="688"/>
      <c r="AZ59" s="688"/>
      <c r="BA59" s="688"/>
      <c r="BB59" s="688"/>
      <c r="BC59" s="688"/>
      <c r="BD59" s="688"/>
      <c r="BE59" s="688"/>
      <c r="BF59" s="688"/>
      <c r="BG59" s="688"/>
      <c r="BH59" s="691" t="str">
        <f>IF(OR(BL56="",U59="",AJ198=""),"",ROUNDDOWN(BL56/((AN187*AJ198)+(BK187*BG198)),0))</f>
        <v/>
      </c>
      <c r="BI59" s="691"/>
      <c r="BJ59" s="691"/>
      <c r="BK59" s="691"/>
      <c r="BL59" s="691"/>
      <c r="BM59" s="691"/>
      <c r="BN59" s="691"/>
      <c r="BO59" s="691"/>
      <c r="BP59" s="691"/>
      <c r="BQ59" s="691"/>
      <c r="BR59" s="691"/>
      <c r="BS59" s="691"/>
      <c r="BT59" s="691"/>
      <c r="BU59" s="692" t="s">
        <v>93</v>
      </c>
      <c r="BV59" s="692"/>
      <c r="BW59" s="692"/>
      <c r="BX59" s="692"/>
      <c r="BY59" s="692"/>
      <c r="BZ59" s="692"/>
      <c r="CA59" s="692"/>
      <c r="CB59" s="690"/>
      <c r="CC59" s="24"/>
    </row>
    <row r="60" spans="2:93" ht="18" customHeight="1" thickBot="1">
      <c r="B60" s="449"/>
      <c r="C60" s="558"/>
      <c r="D60" s="558"/>
      <c r="E60" s="558"/>
      <c r="F60" s="558"/>
      <c r="G60" s="558"/>
      <c r="H60" s="558"/>
      <c r="I60" s="558"/>
      <c r="J60" s="558"/>
      <c r="K60" s="558"/>
      <c r="L60" s="558"/>
      <c r="M60" s="558"/>
      <c r="N60" s="558"/>
      <c r="O60" s="558"/>
      <c r="P60" s="558"/>
      <c r="Q60" s="558"/>
      <c r="R60" s="558"/>
      <c r="S60" s="558"/>
      <c r="T60" s="558"/>
      <c r="U60" s="558"/>
      <c r="V60" s="558"/>
      <c r="W60" s="558"/>
      <c r="X60" s="558"/>
      <c r="Y60" s="558"/>
      <c r="Z60" s="558"/>
      <c r="AA60" s="558"/>
      <c r="AB60" s="558"/>
      <c r="AC60" s="558"/>
      <c r="AD60" s="558"/>
      <c r="AE60" s="558"/>
      <c r="AF60" s="558"/>
      <c r="AG60" s="558"/>
      <c r="AH60" s="558"/>
      <c r="AI60" s="558"/>
      <c r="AJ60" s="558"/>
      <c r="AK60" s="558"/>
      <c r="AL60" s="558"/>
      <c r="AM60" s="558"/>
      <c r="AN60" s="558"/>
      <c r="AO60" s="558"/>
      <c r="AP60" s="558"/>
      <c r="AQ60" s="558"/>
      <c r="AR60" s="558"/>
      <c r="AS60" s="558"/>
      <c r="AT60" s="558"/>
      <c r="AU60" s="558"/>
      <c r="AV60" s="558"/>
      <c r="AW60" s="558"/>
      <c r="AX60" s="558"/>
      <c r="AY60" s="558"/>
      <c r="AZ60" s="558"/>
      <c r="BA60" s="558"/>
      <c r="BB60" s="558"/>
      <c r="BC60" s="558"/>
      <c r="BD60" s="558"/>
      <c r="BE60" s="558"/>
      <c r="BF60" s="558"/>
      <c r="BG60" s="558"/>
      <c r="BH60" s="558"/>
      <c r="BI60" s="558"/>
      <c r="BJ60" s="558"/>
      <c r="BK60" s="558"/>
      <c r="BL60" s="558"/>
      <c r="BM60" s="558"/>
      <c r="BN60" s="558"/>
      <c r="BO60" s="558"/>
      <c r="BP60" s="558"/>
      <c r="BQ60" s="558"/>
      <c r="BR60" s="558"/>
      <c r="BS60" s="558"/>
      <c r="BT60" s="558"/>
      <c r="BU60" s="558"/>
      <c r="BV60" s="558"/>
      <c r="BW60" s="558"/>
      <c r="BX60" s="558"/>
      <c r="BY60" s="558"/>
      <c r="BZ60" s="558"/>
      <c r="CA60" s="558"/>
      <c r="CB60" s="558"/>
      <c r="CC60" s="393"/>
    </row>
    <row r="61" spans="2:93" ht="19.5" customHeight="1" thickBot="1">
      <c r="B61" s="789" t="s">
        <v>447</v>
      </c>
      <c r="C61" s="790"/>
      <c r="D61" s="790"/>
      <c r="E61" s="790"/>
      <c r="F61" s="790"/>
      <c r="G61" s="790"/>
      <c r="H61" s="790"/>
      <c r="I61" s="790"/>
      <c r="J61" s="790"/>
      <c r="K61" s="790"/>
      <c r="L61" s="790"/>
      <c r="M61" s="790"/>
      <c r="N61" s="790"/>
      <c r="O61" s="790"/>
      <c r="P61" s="790"/>
      <c r="Q61" s="790"/>
      <c r="R61" s="790"/>
      <c r="S61" s="790"/>
      <c r="T61" s="790"/>
      <c r="U61" s="790"/>
      <c r="V61" s="790"/>
      <c r="W61" s="790"/>
      <c r="X61" s="790"/>
      <c r="Y61" s="790"/>
      <c r="Z61" s="790"/>
      <c r="AA61" s="790"/>
      <c r="AB61" s="790"/>
      <c r="AC61" s="790"/>
      <c r="AD61" s="790"/>
      <c r="AE61" s="790"/>
      <c r="AF61" s="790"/>
      <c r="AG61" s="790"/>
      <c r="AH61" s="790"/>
      <c r="AI61" s="790"/>
      <c r="AJ61" s="790"/>
      <c r="AK61" s="790"/>
      <c r="AL61" s="790"/>
      <c r="AM61" s="790"/>
      <c r="AN61" s="790"/>
      <c r="AO61" s="790"/>
      <c r="AP61" s="790"/>
      <c r="AQ61" s="790"/>
      <c r="AR61" s="790"/>
      <c r="AS61" s="790"/>
      <c r="AT61" s="790"/>
      <c r="AU61" s="790"/>
      <c r="AV61" s="790"/>
      <c r="AW61" s="790"/>
      <c r="AX61" s="790"/>
      <c r="AY61" s="790"/>
      <c r="AZ61" s="790"/>
      <c r="BA61" s="790"/>
      <c r="BB61" s="790"/>
      <c r="BC61" s="790"/>
      <c r="BD61" s="790"/>
      <c r="BE61" s="790"/>
      <c r="BF61" s="790"/>
      <c r="BG61" s="790"/>
      <c r="BH61" s="790"/>
      <c r="BI61" s="790"/>
      <c r="BJ61" s="790"/>
      <c r="BK61" s="790"/>
      <c r="BL61" s="790"/>
      <c r="BM61" s="790"/>
      <c r="BN61" s="790"/>
      <c r="BO61" s="790"/>
      <c r="BP61" s="790"/>
      <c r="BQ61" s="790"/>
      <c r="BR61" s="790"/>
      <c r="BS61" s="790"/>
      <c r="BT61" s="790"/>
      <c r="BU61" s="790"/>
      <c r="BV61" s="790"/>
      <c r="BW61" s="790"/>
      <c r="BX61" s="790"/>
      <c r="BY61" s="790"/>
      <c r="BZ61" s="790"/>
      <c r="CA61" s="790"/>
      <c r="CB61" s="790"/>
      <c r="CC61" s="791"/>
      <c r="CD61" s="10"/>
      <c r="CE61" s="10"/>
      <c r="CF61" s="10"/>
      <c r="CG61" s="10"/>
      <c r="CH61" s="10"/>
      <c r="CI61" s="10"/>
    </row>
    <row r="62" spans="2:93" ht="19.5" customHeight="1">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19"/>
      <c r="BP62" s="19"/>
      <c r="BQ62" s="19"/>
      <c r="BR62" s="19"/>
      <c r="BS62" s="19"/>
      <c r="BT62" s="19"/>
      <c r="BU62" s="19"/>
      <c r="BV62" s="19"/>
      <c r="BW62" s="19"/>
      <c r="BX62" s="19"/>
      <c r="BY62" s="19"/>
      <c r="BZ62" s="19"/>
      <c r="CA62" s="19"/>
      <c r="CB62" s="19"/>
      <c r="CC62" s="538"/>
      <c r="CD62" s="10"/>
      <c r="CE62" s="10"/>
      <c r="CF62" s="10"/>
      <c r="CG62" s="10"/>
      <c r="CH62" s="10"/>
      <c r="CI62" s="10"/>
    </row>
    <row r="63" spans="2:93" ht="18" customHeight="1">
      <c r="B63" s="974" t="s">
        <v>347</v>
      </c>
      <c r="C63" s="885"/>
      <c r="D63" s="885"/>
      <c r="E63" s="885"/>
      <c r="F63" s="885"/>
      <c r="G63" s="885"/>
      <c r="H63" s="885"/>
      <c r="I63" s="885"/>
      <c r="J63" s="886"/>
      <c r="K63" s="884" t="s">
        <v>1</v>
      </c>
      <c r="L63" s="885"/>
      <c r="M63" s="885"/>
      <c r="N63" s="885"/>
      <c r="O63" s="885"/>
      <c r="P63" s="885"/>
      <c r="Q63" s="885"/>
      <c r="R63" s="885"/>
      <c r="S63" s="885"/>
      <c r="T63" s="885"/>
      <c r="U63" s="886"/>
      <c r="V63" s="792"/>
      <c r="W63" s="793"/>
      <c r="X63" s="793"/>
      <c r="Y63" s="793"/>
      <c r="Z63" s="793"/>
      <c r="AA63" s="793"/>
      <c r="AB63" s="793"/>
      <c r="AC63" s="793"/>
      <c r="AD63" s="793"/>
      <c r="AE63" s="793"/>
      <c r="AF63" s="793"/>
      <c r="AG63" s="793"/>
      <c r="AH63" s="793"/>
      <c r="AI63" s="793"/>
      <c r="AJ63" s="793"/>
      <c r="AK63" s="793"/>
      <c r="AL63" s="793"/>
      <c r="AM63" s="793"/>
      <c r="AN63" s="793"/>
      <c r="AO63" s="793"/>
      <c r="AP63" s="793"/>
      <c r="AQ63" s="793"/>
      <c r="AR63" s="793"/>
      <c r="AS63" s="793"/>
      <c r="AT63" s="793"/>
      <c r="AU63" s="793"/>
      <c r="AV63" s="793"/>
      <c r="AW63" s="793"/>
      <c r="AX63" s="793"/>
      <c r="AY63" s="793"/>
      <c r="AZ63" s="793"/>
      <c r="BA63" s="793"/>
      <c r="BB63" s="793"/>
      <c r="BC63" s="793"/>
      <c r="BD63" s="793"/>
      <c r="BE63" s="793"/>
      <c r="BF63" s="793"/>
      <c r="BG63" s="793"/>
      <c r="BH63" s="793"/>
      <c r="BI63" s="793"/>
      <c r="BJ63" s="793"/>
      <c r="BK63" s="793"/>
      <c r="BL63" s="793"/>
      <c r="BM63" s="793"/>
      <c r="BN63" s="793"/>
      <c r="BO63" s="793"/>
      <c r="BP63" s="793"/>
      <c r="BQ63" s="793"/>
      <c r="BR63" s="793"/>
      <c r="BS63" s="793"/>
      <c r="BT63" s="793"/>
      <c r="BU63" s="793"/>
      <c r="BV63" s="793"/>
      <c r="BW63" s="793"/>
      <c r="BX63" s="793"/>
      <c r="BY63" s="793"/>
      <c r="BZ63" s="793"/>
      <c r="CA63" s="793"/>
      <c r="CB63" s="793"/>
      <c r="CC63" s="794"/>
      <c r="CL63" s="5" t="s">
        <v>348</v>
      </c>
      <c r="CM63" s="404" t="s">
        <v>349</v>
      </c>
    </row>
    <row r="64" spans="2:93" ht="18" customHeight="1">
      <c r="B64" s="975"/>
      <c r="C64" s="888"/>
      <c r="D64" s="888"/>
      <c r="E64" s="888"/>
      <c r="F64" s="888"/>
      <c r="G64" s="888"/>
      <c r="H64" s="888"/>
      <c r="I64" s="888"/>
      <c r="J64" s="889"/>
      <c r="K64" s="960" t="s">
        <v>261</v>
      </c>
      <c r="L64" s="960"/>
      <c r="M64" s="960"/>
      <c r="N64" s="960"/>
      <c r="O64" s="960"/>
      <c r="P64" s="960"/>
      <c r="Q64" s="960"/>
      <c r="R64" s="960"/>
      <c r="S64" s="960"/>
      <c r="T64" s="960"/>
      <c r="U64" s="960"/>
      <c r="V64" s="954"/>
      <c r="W64" s="955"/>
      <c r="X64" s="955"/>
      <c r="Y64" s="955"/>
      <c r="Z64" s="955"/>
      <c r="AA64" s="955"/>
      <c r="AB64" s="955"/>
      <c r="AC64" s="955"/>
      <c r="AD64" s="955"/>
      <c r="AE64" s="955"/>
      <c r="AF64" s="955"/>
      <c r="AG64" s="955"/>
      <c r="AH64" s="955"/>
      <c r="AI64" s="955"/>
      <c r="AJ64" s="955"/>
      <c r="AK64" s="955"/>
      <c r="AL64" s="955"/>
      <c r="AM64" s="955"/>
      <c r="AN64" s="955"/>
      <c r="AO64" s="955"/>
      <c r="AP64" s="955"/>
      <c r="AQ64" s="955"/>
      <c r="AR64" s="955"/>
      <c r="AS64" s="955"/>
      <c r="AT64" s="955"/>
      <c r="AU64" s="955"/>
      <c r="AV64" s="955"/>
      <c r="AW64" s="955"/>
      <c r="AX64" s="955"/>
      <c r="AY64" s="955"/>
      <c r="AZ64" s="955"/>
      <c r="BA64" s="955"/>
      <c r="BB64" s="955"/>
      <c r="BC64" s="955"/>
      <c r="BD64" s="955"/>
      <c r="BE64" s="955"/>
      <c r="BF64" s="955"/>
      <c r="BG64" s="956"/>
      <c r="BH64" s="977" t="s">
        <v>350</v>
      </c>
      <c r="BI64" s="978"/>
      <c r="BJ64" s="978"/>
      <c r="BK64" s="978"/>
      <c r="BL64" s="978"/>
      <c r="BM64" s="978"/>
      <c r="BN64" s="978"/>
      <c r="BO64" s="979"/>
      <c r="BP64" s="795"/>
      <c r="BQ64" s="796"/>
      <c r="BR64" s="796"/>
      <c r="BS64" s="796"/>
      <c r="BT64" s="796"/>
      <c r="BU64" s="796"/>
      <c r="BV64" s="796"/>
      <c r="BW64" s="796"/>
      <c r="BX64" s="796"/>
      <c r="BY64" s="796"/>
      <c r="BZ64" s="796"/>
      <c r="CA64" s="796"/>
      <c r="CB64" s="796"/>
      <c r="CC64" s="797"/>
      <c r="CK64" s="5" t="s">
        <v>351</v>
      </c>
      <c r="CL64" s="5" t="s">
        <v>352</v>
      </c>
      <c r="CM64" s="404" t="s">
        <v>353</v>
      </c>
    </row>
    <row r="65" spans="2:91" ht="18" customHeight="1">
      <c r="B65" s="975"/>
      <c r="C65" s="888"/>
      <c r="D65" s="888"/>
      <c r="E65" s="888"/>
      <c r="F65" s="888"/>
      <c r="G65" s="888"/>
      <c r="H65" s="888"/>
      <c r="I65" s="888"/>
      <c r="J65" s="889"/>
      <c r="K65" s="951" t="str">
        <f>IF(BP64="",CL63,VLOOKUP(BP64,CK64:CM66,2,FALSE))</f>
        <v>敷地面積</v>
      </c>
      <c r="L65" s="952"/>
      <c r="M65" s="952"/>
      <c r="N65" s="952"/>
      <c r="O65" s="952"/>
      <c r="P65" s="952"/>
      <c r="Q65" s="952"/>
      <c r="R65" s="952"/>
      <c r="S65" s="952"/>
      <c r="T65" s="952"/>
      <c r="U65" s="953"/>
      <c r="V65" s="943"/>
      <c r="W65" s="944"/>
      <c r="X65" s="944"/>
      <c r="Y65" s="944"/>
      <c r="Z65" s="944"/>
      <c r="AA65" s="944"/>
      <c r="AB65" s="944"/>
      <c r="AC65" s="944"/>
      <c r="AD65" s="944"/>
      <c r="AE65" s="945" t="s">
        <v>354</v>
      </c>
      <c r="AF65" s="945"/>
      <c r="AG65" s="946"/>
      <c r="AH65" s="947" t="s">
        <v>355</v>
      </c>
      <c r="AI65" s="947"/>
      <c r="AJ65" s="947"/>
      <c r="AK65" s="947"/>
      <c r="AL65" s="947"/>
      <c r="AM65" s="947"/>
      <c r="AN65" s="947"/>
      <c r="AO65" s="947"/>
      <c r="AP65" s="947"/>
      <c r="AQ65" s="947"/>
      <c r="AR65" s="947"/>
      <c r="AS65" s="947"/>
      <c r="AT65" s="947"/>
      <c r="AU65" s="948"/>
      <c r="AV65" s="943"/>
      <c r="AW65" s="944"/>
      <c r="AX65" s="944"/>
      <c r="AY65" s="944"/>
      <c r="AZ65" s="944"/>
      <c r="BA65" s="944"/>
      <c r="BB65" s="944"/>
      <c r="BC65" s="944"/>
      <c r="BD65" s="944"/>
      <c r="BE65" s="945" t="s">
        <v>354</v>
      </c>
      <c r="BF65" s="945"/>
      <c r="BG65" s="946"/>
      <c r="BH65" s="869" t="s">
        <v>356</v>
      </c>
      <c r="BI65" s="870"/>
      <c r="BJ65" s="870"/>
      <c r="BK65" s="870"/>
      <c r="BL65" s="870"/>
      <c r="BM65" s="870"/>
      <c r="BN65" s="870"/>
      <c r="BO65" s="871"/>
      <c r="BP65" s="984" t="str">
        <f>IF(OR(V65="",AV65=""),"",ROUNDDOWN(AV65/V65*100,1))</f>
        <v/>
      </c>
      <c r="BQ65" s="985"/>
      <c r="BR65" s="985"/>
      <c r="BS65" s="985"/>
      <c r="BT65" s="985"/>
      <c r="BU65" s="985"/>
      <c r="BV65" s="985"/>
      <c r="BW65" s="985"/>
      <c r="BX65" s="985"/>
      <c r="BY65" s="985"/>
      <c r="BZ65" s="985"/>
      <c r="CA65" s="980" t="s">
        <v>272</v>
      </c>
      <c r="CB65" s="980"/>
      <c r="CC65" s="981"/>
      <c r="CK65" s="5" t="s">
        <v>357</v>
      </c>
      <c r="CL65" s="5" t="s">
        <v>358</v>
      </c>
      <c r="CM65" s="404" t="s">
        <v>359</v>
      </c>
    </row>
    <row r="66" spans="2:91" ht="18" customHeight="1">
      <c r="B66" s="975"/>
      <c r="C66" s="888"/>
      <c r="D66" s="888"/>
      <c r="E66" s="888"/>
      <c r="F66" s="888"/>
      <c r="G66" s="888"/>
      <c r="H66" s="888"/>
      <c r="I66" s="888"/>
      <c r="J66" s="889"/>
      <c r="K66" s="884" t="str">
        <f>IF(BP64="",CM63,VLOOKUP(BP64,CK64:CM66,3,FALSE))</f>
        <v>敷地
所有者</v>
      </c>
      <c r="L66" s="885"/>
      <c r="M66" s="885"/>
      <c r="N66" s="885"/>
      <c r="O66" s="885"/>
      <c r="P66" s="886"/>
      <c r="Q66" s="1216" t="s">
        <v>187</v>
      </c>
      <c r="R66" s="1216"/>
      <c r="S66" s="1216"/>
      <c r="T66" s="1216"/>
      <c r="U66" s="1216"/>
      <c r="V66" s="1084"/>
      <c r="W66" s="1085"/>
      <c r="X66" s="1085"/>
      <c r="Y66" s="1085"/>
      <c r="Z66" s="1085"/>
      <c r="AA66" s="1085"/>
      <c r="AB66" s="1085"/>
      <c r="AC66" s="1085"/>
      <c r="AD66" s="1085"/>
      <c r="AE66" s="1085"/>
      <c r="AF66" s="1085"/>
      <c r="AG66" s="1085"/>
      <c r="AH66" s="1085"/>
      <c r="AI66" s="1085"/>
      <c r="AJ66" s="1085"/>
      <c r="AK66" s="1085"/>
      <c r="AL66" s="1085"/>
      <c r="AM66" s="1085"/>
      <c r="AN66" s="1085"/>
      <c r="AO66" s="1085"/>
      <c r="AP66" s="1085"/>
      <c r="AQ66" s="1085"/>
      <c r="AR66" s="1085"/>
      <c r="AS66" s="1085"/>
      <c r="AT66" s="1085"/>
      <c r="AU66" s="1085"/>
      <c r="AV66" s="1085"/>
      <c r="AW66" s="1085"/>
      <c r="AX66" s="1085"/>
      <c r="AY66" s="1085"/>
      <c r="AZ66" s="1085"/>
      <c r="BA66" s="1085"/>
      <c r="BB66" s="1085"/>
      <c r="BC66" s="1085"/>
      <c r="BD66" s="1085"/>
      <c r="BE66" s="1085"/>
      <c r="BF66" s="1085"/>
      <c r="BG66" s="1085"/>
      <c r="BH66" s="1085"/>
      <c r="BI66" s="1085"/>
      <c r="BJ66" s="1085"/>
      <c r="BK66" s="1085"/>
      <c r="BL66" s="1085"/>
      <c r="BM66" s="1085"/>
      <c r="BN66" s="1085"/>
      <c r="BO66" s="1085"/>
      <c r="BP66" s="1085"/>
      <c r="BQ66" s="1085"/>
      <c r="BR66" s="1085"/>
      <c r="BS66" s="1085"/>
      <c r="BT66" s="1085"/>
      <c r="BU66" s="1085"/>
      <c r="BV66" s="1085"/>
      <c r="BW66" s="1085"/>
      <c r="BX66" s="1085"/>
      <c r="BY66" s="1085"/>
      <c r="BZ66" s="1085"/>
      <c r="CA66" s="1085"/>
      <c r="CB66" s="1085"/>
      <c r="CC66" s="1086"/>
      <c r="CK66" s="5" t="s">
        <v>360</v>
      </c>
      <c r="CL66" s="5" t="s">
        <v>361</v>
      </c>
      <c r="CM66" s="404" t="s">
        <v>362</v>
      </c>
    </row>
    <row r="67" spans="2:91" ht="18" customHeight="1">
      <c r="B67" s="976"/>
      <c r="C67" s="891"/>
      <c r="D67" s="891"/>
      <c r="E67" s="891"/>
      <c r="F67" s="891"/>
      <c r="G67" s="891"/>
      <c r="H67" s="891"/>
      <c r="I67" s="891"/>
      <c r="J67" s="892"/>
      <c r="K67" s="890"/>
      <c r="L67" s="891"/>
      <c r="M67" s="891"/>
      <c r="N67" s="891"/>
      <c r="O67" s="891"/>
      <c r="P67" s="892"/>
      <c r="Q67" s="960" t="s">
        <v>199</v>
      </c>
      <c r="R67" s="960"/>
      <c r="S67" s="960"/>
      <c r="T67" s="960"/>
      <c r="U67" s="960"/>
      <c r="V67" s="792"/>
      <c r="W67" s="793"/>
      <c r="X67" s="793"/>
      <c r="Y67" s="793"/>
      <c r="Z67" s="793"/>
      <c r="AA67" s="793"/>
      <c r="AB67" s="793"/>
      <c r="AC67" s="793"/>
      <c r="AD67" s="793"/>
      <c r="AE67" s="793"/>
      <c r="AF67" s="793"/>
      <c r="AG67" s="793"/>
      <c r="AH67" s="793"/>
      <c r="AI67" s="793"/>
      <c r="AJ67" s="793"/>
      <c r="AK67" s="793"/>
      <c r="AL67" s="793"/>
      <c r="AM67" s="793"/>
      <c r="AN67" s="793"/>
      <c r="AO67" s="793"/>
      <c r="AP67" s="793"/>
      <c r="AQ67" s="793"/>
      <c r="AR67" s="793"/>
      <c r="AS67" s="793"/>
      <c r="AT67" s="793"/>
      <c r="AU67" s="793"/>
      <c r="AV67" s="793"/>
      <c r="AW67" s="793"/>
      <c r="AX67" s="793"/>
      <c r="AY67" s="793"/>
      <c r="AZ67" s="793"/>
      <c r="BA67" s="793"/>
      <c r="BB67" s="793"/>
      <c r="BC67" s="793"/>
      <c r="BD67" s="793"/>
      <c r="BE67" s="793"/>
      <c r="BF67" s="793"/>
      <c r="BG67" s="793"/>
      <c r="BH67" s="793"/>
      <c r="BI67" s="793"/>
      <c r="BJ67" s="793"/>
      <c r="BK67" s="793"/>
      <c r="BL67" s="793"/>
      <c r="BM67" s="793"/>
      <c r="BN67" s="793"/>
      <c r="BO67" s="793"/>
      <c r="BP67" s="793"/>
      <c r="BQ67" s="793"/>
      <c r="BR67" s="793"/>
      <c r="BS67" s="793"/>
      <c r="BT67" s="793"/>
      <c r="BU67" s="793"/>
      <c r="BV67" s="793"/>
      <c r="BW67" s="793"/>
      <c r="BX67" s="793"/>
      <c r="BY67" s="793"/>
      <c r="BZ67" s="793"/>
      <c r="CA67" s="793"/>
      <c r="CB67" s="793"/>
      <c r="CC67" s="794"/>
    </row>
    <row r="68" spans="2:91" ht="18" customHeight="1">
      <c r="B68" s="1217" t="s">
        <v>363</v>
      </c>
      <c r="C68" s="1218"/>
      <c r="D68" s="1218"/>
      <c r="E68" s="1218"/>
      <c r="F68" s="1218"/>
      <c r="G68" s="1218"/>
      <c r="H68" s="1218"/>
      <c r="I68" s="1218"/>
      <c r="J68" s="1218"/>
      <c r="K68" s="1218"/>
      <c r="L68" s="1218"/>
      <c r="M68" s="1218"/>
      <c r="N68" s="1218"/>
      <c r="O68" s="1218"/>
      <c r="P68" s="1218"/>
      <c r="Q68" s="1218"/>
      <c r="R68" s="1218"/>
      <c r="S68" s="1218"/>
      <c r="T68" s="1218"/>
      <c r="U68" s="1218"/>
      <c r="V68" s="1219"/>
      <c r="W68" s="1220"/>
      <c r="X68" s="1220"/>
      <c r="Y68" s="1220"/>
      <c r="Z68" s="1220"/>
      <c r="AA68" s="1220"/>
      <c r="AB68" s="1220"/>
      <c r="AC68" s="1220"/>
      <c r="AD68" s="1220"/>
      <c r="AE68" s="1221" t="s">
        <v>120</v>
      </c>
      <c r="AF68" s="1221"/>
      <c r="AG68" s="1222"/>
      <c r="AH68" s="950" t="s">
        <v>364</v>
      </c>
      <c r="AI68" s="950"/>
      <c r="AJ68" s="950"/>
      <c r="AK68" s="950"/>
      <c r="AL68" s="950"/>
      <c r="AM68" s="950"/>
      <c r="AN68" s="950"/>
      <c r="AO68" s="950"/>
      <c r="AP68" s="950"/>
      <c r="AQ68" s="950"/>
      <c r="AR68" s="1223"/>
      <c r="AS68" s="1223"/>
      <c r="AT68" s="1223"/>
      <c r="AU68" s="1223"/>
      <c r="AV68" s="1223"/>
      <c r="AW68" s="1223"/>
      <c r="AX68" s="1223"/>
      <c r="AY68" s="1223"/>
      <c r="AZ68" s="1223"/>
      <c r="BA68" s="1223"/>
      <c r="BB68" s="1223"/>
      <c r="BC68" s="1223"/>
      <c r="BD68" s="1210"/>
      <c r="BE68" s="1211"/>
      <c r="BF68" s="1211"/>
      <c r="BG68" s="1211"/>
      <c r="BH68" s="1211"/>
      <c r="BI68" s="1211"/>
      <c r="BJ68" s="1211"/>
      <c r="BK68" s="1211"/>
      <c r="BL68" s="1211"/>
      <c r="BM68" s="1211"/>
      <c r="BN68" s="1211"/>
      <c r="BO68" s="1211"/>
      <c r="BP68" s="1211"/>
      <c r="BQ68" s="1211"/>
      <c r="BR68" s="1211"/>
      <c r="BS68" s="1211"/>
      <c r="BT68" s="1211"/>
      <c r="BU68" s="1211"/>
      <c r="BV68" s="1211"/>
      <c r="BW68" s="1211"/>
      <c r="BX68" s="1211"/>
      <c r="BY68" s="1211"/>
      <c r="BZ68" s="1211"/>
      <c r="CA68" s="1211"/>
      <c r="CB68" s="1211"/>
      <c r="CC68" s="1212"/>
      <c r="CK68" s="5" t="s">
        <v>365</v>
      </c>
    </row>
    <row r="69" spans="2:91" ht="18" customHeight="1" thickBot="1">
      <c r="B69" s="1281" t="s">
        <v>366</v>
      </c>
      <c r="C69" s="1282"/>
      <c r="D69" s="1282"/>
      <c r="E69" s="1282"/>
      <c r="F69" s="1282"/>
      <c r="G69" s="1282"/>
      <c r="H69" s="1282"/>
      <c r="I69" s="1282"/>
      <c r="J69" s="1283"/>
      <c r="K69" s="951" t="s">
        <v>1</v>
      </c>
      <c r="L69" s="952"/>
      <c r="M69" s="952"/>
      <c r="N69" s="952"/>
      <c r="O69" s="952"/>
      <c r="P69" s="952"/>
      <c r="Q69" s="952"/>
      <c r="R69" s="952"/>
      <c r="S69" s="952"/>
      <c r="T69" s="952"/>
      <c r="U69" s="953"/>
      <c r="V69" s="792"/>
      <c r="W69" s="793"/>
      <c r="X69" s="793"/>
      <c r="Y69" s="793"/>
      <c r="Z69" s="793"/>
      <c r="AA69" s="793"/>
      <c r="AB69" s="793"/>
      <c r="AC69" s="793"/>
      <c r="AD69" s="793"/>
      <c r="AE69" s="793"/>
      <c r="AF69" s="793"/>
      <c r="AG69" s="793"/>
      <c r="AH69" s="793"/>
      <c r="AI69" s="793"/>
      <c r="AJ69" s="793"/>
      <c r="AK69" s="793"/>
      <c r="AL69" s="793"/>
      <c r="AM69" s="793"/>
      <c r="AN69" s="793"/>
      <c r="AO69" s="793"/>
      <c r="AP69" s="793"/>
      <c r="AQ69" s="793"/>
      <c r="AR69" s="793"/>
      <c r="AS69" s="793"/>
      <c r="AT69" s="793"/>
      <c r="AU69" s="793"/>
      <c r="AV69" s="793"/>
      <c r="AW69" s="793"/>
      <c r="AX69" s="793"/>
      <c r="AY69" s="793"/>
      <c r="AZ69" s="793"/>
      <c r="BA69" s="793"/>
      <c r="BB69" s="793"/>
      <c r="BC69" s="793"/>
      <c r="BD69" s="793"/>
      <c r="BE69" s="793"/>
      <c r="BF69" s="793"/>
      <c r="BG69" s="793"/>
      <c r="BH69" s="793"/>
      <c r="BI69" s="793"/>
      <c r="BJ69" s="793"/>
      <c r="BK69" s="793"/>
      <c r="BL69" s="793"/>
      <c r="BM69" s="793"/>
      <c r="BN69" s="793"/>
      <c r="BO69" s="793"/>
      <c r="BP69" s="793"/>
      <c r="BQ69" s="793"/>
      <c r="BR69" s="793"/>
      <c r="BS69" s="793"/>
      <c r="BT69" s="793"/>
      <c r="BU69" s="793"/>
      <c r="BV69" s="793"/>
      <c r="BW69" s="793"/>
      <c r="BX69" s="793"/>
      <c r="BY69" s="793"/>
      <c r="BZ69" s="793"/>
      <c r="CA69" s="793"/>
      <c r="CB69" s="793"/>
      <c r="CC69" s="794"/>
      <c r="CK69" s="5" t="s">
        <v>367</v>
      </c>
    </row>
    <row r="70" spans="2:91" ht="18" customHeight="1" thickBot="1">
      <c r="B70" s="1284"/>
      <c r="C70" s="1285"/>
      <c r="D70" s="1285"/>
      <c r="E70" s="1285"/>
      <c r="F70" s="1285"/>
      <c r="G70" s="1285"/>
      <c r="H70" s="1285"/>
      <c r="I70" s="1285"/>
      <c r="J70" s="1286"/>
      <c r="K70" s="951" t="s">
        <v>368</v>
      </c>
      <c r="L70" s="952"/>
      <c r="M70" s="952"/>
      <c r="N70" s="952"/>
      <c r="O70" s="952"/>
      <c r="P70" s="952"/>
      <c r="Q70" s="952"/>
      <c r="R70" s="952"/>
      <c r="S70" s="952"/>
      <c r="T70" s="952"/>
      <c r="U70" s="953"/>
      <c r="V70" s="954"/>
      <c r="W70" s="955"/>
      <c r="X70" s="955"/>
      <c r="Y70" s="955"/>
      <c r="Z70" s="955"/>
      <c r="AA70" s="955"/>
      <c r="AB70" s="955"/>
      <c r="AC70" s="955"/>
      <c r="AD70" s="955"/>
      <c r="AE70" s="955"/>
      <c r="AF70" s="955"/>
      <c r="AG70" s="955"/>
      <c r="AH70" s="955"/>
      <c r="AI70" s="955"/>
      <c r="AJ70" s="955"/>
      <c r="AK70" s="955"/>
      <c r="AL70" s="955"/>
      <c r="AM70" s="955"/>
      <c r="AN70" s="955"/>
      <c r="AO70" s="955"/>
      <c r="AP70" s="955"/>
      <c r="AQ70" s="955"/>
      <c r="AR70" s="955"/>
      <c r="AS70" s="955"/>
      <c r="AT70" s="955"/>
      <c r="AU70" s="955"/>
      <c r="AV70" s="956"/>
      <c r="AW70" s="957" t="s">
        <v>369</v>
      </c>
      <c r="AX70" s="958"/>
      <c r="AY70" s="958"/>
      <c r="AZ70" s="958"/>
      <c r="BA70" s="958"/>
      <c r="BB70" s="958"/>
      <c r="BC70" s="958"/>
      <c r="BD70" s="958"/>
      <c r="BE70" s="958"/>
      <c r="BF70" s="959"/>
      <c r="BG70" s="792"/>
      <c r="BH70" s="793"/>
      <c r="BI70" s="793"/>
      <c r="BJ70" s="793"/>
      <c r="BK70" s="793"/>
      <c r="BL70" s="793"/>
      <c r="BM70" s="793"/>
      <c r="BN70" s="793"/>
      <c r="BO70" s="793"/>
      <c r="BP70" s="793"/>
      <c r="BQ70" s="793"/>
      <c r="BR70" s="793"/>
      <c r="BS70" s="793"/>
      <c r="BT70" s="793"/>
      <c r="BU70" s="793"/>
      <c r="BV70" s="793"/>
      <c r="BW70" s="793"/>
      <c r="BX70" s="793"/>
      <c r="BY70" s="793"/>
      <c r="BZ70" s="793"/>
      <c r="CA70" s="793"/>
      <c r="CB70" s="793"/>
      <c r="CC70" s="794"/>
      <c r="CK70" s="5" t="s">
        <v>370</v>
      </c>
    </row>
    <row r="71" spans="2:91" ht="18" customHeight="1" thickBot="1">
      <c r="B71" s="1284"/>
      <c r="C71" s="1285"/>
      <c r="D71" s="1285"/>
      <c r="E71" s="1285"/>
      <c r="F71" s="1285"/>
      <c r="G71" s="1285"/>
      <c r="H71" s="1285"/>
      <c r="I71" s="1285"/>
      <c r="J71" s="1286"/>
      <c r="K71" s="951" t="s">
        <v>371</v>
      </c>
      <c r="L71" s="952"/>
      <c r="M71" s="952"/>
      <c r="N71" s="952"/>
      <c r="O71" s="952"/>
      <c r="P71" s="952"/>
      <c r="Q71" s="952"/>
      <c r="R71" s="952"/>
      <c r="S71" s="952"/>
      <c r="T71" s="952"/>
      <c r="U71" s="953"/>
      <c r="V71" s="961"/>
      <c r="W71" s="961"/>
      <c r="X71" s="961"/>
      <c r="Y71" s="961"/>
      <c r="Z71" s="961"/>
      <c r="AA71" s="961"/>
      <c r="AB71" s="961"/>
      <c r="AC71" s="961"/>
      <c r="AD71" s="961"/>
      <c r="AE71" s="961"/>
      <c r="AF71" s="961"/>
      <c r="AG71" s="961"/>
      <c r="AH71" s="962" t="s">
        <v>372</v>
      </c>
      <c r="AI71" s="962"/>
      <c r="AJ71" s="962"/>
      <c r="AK71" s="962"/>
      <c r="AL71" s="962"/>
      <c r="AM71" s="962"/>
      <c r="AN71" s="962"/>
      <c r="AO71" s="962"/>
      <c r="AP71" s="962"/>
      <c r="AQ71" s="962"/>
      <c r="AR71" s="963"/>
      <c r="AS71" s="742"/>
      <c r="AT71" s="742"/>
      <c r="AU71" s="742"/>
      <c r="AV71" s="742"/>
      <c r="AW71" s="741" t="s">
        <v>94</v>
      </c>
      <c r="AX71" s="741"/>
      <c r="AY71" s="742"/>
      <c r="AZ71" s="742"/>
      <c r="BA71" s="742"/>
      <c r="BB71" s="743" t="s">
        <v>373</v>
      </c>
      <c r="BC71" s="744"/>
      <c r="BD71" s="1213"/>
      <c r="BE71" s="1214"/>
      <c r="BF71" s="1214"/>
      <c r="BG71" s="1214"/>
      <c r="BH71" s="1214"/>
      <c r="BI71" s="1214"/>
      <c r="BJ71" s="1214"/>
      <c r="BK71" s="1214"/>
      <c r="BL71" s="1214"/>
      <c r="BM71" s="1214"/>
      <c r="BN71" s="1214"/>
      <c r="BO71" s="1214"/>
      <c r="BP71" s="1214"/>
      <c r="BQ71" s="1214"/>
      <c r="BR71" s="1214"/>
      <c r="BS71" s="1214"/>
      <c r="BT71" s="1214"/>
      <c r="BU71" s="1214"/>
      <c r="BV71" s="1214"/>
      <c r="BW71" s="1214"/>
      <c r="BX71" s="1214"/>
      <c r="BY71" s="1214"/>
      <c r="BZ71" s="1214"/>
      <c r="CA71" s="1214"/>
      <c r="CB71" s="1214"/>
      <c r="CC71" s="1215"/>
      <c r="CK71" s="5" t="s">
        <v>374</v>
      </c>
    </row>
    <row r="72" spans="2:91" ht="18" customHeight="1" thickBot="1">
      <c r="B72" s="1284"/>
      <c r="C72" s="1285"/>
      <c r="D72" s="1285"/>
      <c r="E72" s="1285"/>
      <c r="F72" s="1285"/>
      <c r="G72" s="1285"/>
      <c r="H72" s="1285"/>
      <c r="I72" s="1285"/>
      <c r="J72" s="1286"/>
      <c r="K72" s="951" t="s">
        <v>348</v>
      </c>
      <c r="L72" s="952"/>
      <c r="M72" s="952"/>
      <c r="N72" s="952"/>
      <c r="O72" s="952"/>
      <c r="P72" s="952"/>
      <c r="Q72" s="952"/>
      <c r="R72" s="952"/>
      <c r="S72" s="952"/>
      <c r="T72" s="952"/>
      <c r="U72" s="953"/>
      <c r="V72" s="943"/>
      <c r="W72" s="944"/>
      <c r="X72" s="944"/>
      <c r="Y72" s="944"/>
      <c r="Z72" s="944"/>
      <c r="AA72" s="944"/>
      <c r="AB72" s="944"/>
      <c r="AC72" s="944"/>
      <c r="AD72" s="944"/>
      <c r="AE72" s="945" t="s">
        <v>354</v>
      </c>
      <c r="AF72" s="945"/>
      <c r="AG72" s="946"/>
      <c r="AH72" s="960" t="s">
        <v>375</v>
      </c>
      <c r="AI72" s="960"/>
      <c r="AJ72" s="960"/>
      <c r="AK72" s="960"/>
      <c r="AL72" s="960"/>
      <c r="AM72" s="960"/>
      <c r="AN72" s="960"/>
      <c r="AO72" s="960"/>
      <c r="AP72" s="960"/>
      <c r="AQ72" s="960"/>
      <c r="AR72" s="943"/>
      <c r="AS72" s="944"/>
      <c r="AT72" s="944"/>
      <c r="AU72" s="944"/>
      <c r="AV72" s="944"/>
      <c r="AW72" s="944"/>
      <c r="AX72" s="944"/>
      <c r="AY72" s="944"/>
      <c r="AZ72" s="944"/>
      <c r="BA72" s="945" t="s">
        <v>354</v>
      </c>
      <c r="BB72" s="945"/>
      <c r="BC72" s="946"/>
      <c r="BD72" s="950" t="s">
        <v>376</v>
      </c>
      <c r="BE72" s="950"/>
      <c r="BF72" s="950"/>
      <c r="BG72" s="950"/>
      <c r="BH72" s="950"/>
      <c r="BI72" s="950"/>
      <c r="BJ72" s="950"/>
      <c r="BK72" s="950"/>
      <c r="BL72" s="950"/>
      <c r="BM72" s="950"/>
      <c r="BN72" s="1275"/>
      <c r="BO72" s="1276"/>
      <c r="BP72" s="1276"/>
      <c r="BQ72" s="1276"/>
      <c r="BR72" s="1276"/>
      <c r="BS72" s="1276"/>
      <c r="BT72" s="1276"/>
      <c r="BU72" s="1276"/>
      <c r="BV72" s="1276"/>
      <c r="BW72" s="1276"/>
      <c r="BX72" s="1276"/>
      <c r="BY72" s="1276"/>
      <c r="BZ72" s="1276"/>
      <c r="CA72" s="1221" t="s">
        <v>354</v>
      </c>
      <c r="CB72" s="1221"/>
      <c r="CC72" s="1277"/>
      <c r="CK72" s="5" t="s">
        <v>377</v>
      </c>
    </row>
    <row r="73" spans="2:91" ht="18" customHeight="1" thickBot="1">
      <c r="B73" s="1284"/>
      <c r="C73" s="1285"/>
      <c r="D73" s="1285"/>
      <c r="E73" s="1285"/>
      <c r="F73" s="1285"/>
      <c r="G73" s="1285"/>
      <c r="H73" s="1285"/>
      <c r="I73" s="1285"/>
      <c r="J73" s="1286"/>
      <c r="K73" s="1293" t="s">
        <v>378</v>
      </c>
      <c r="L73" s="1294"/>
      <c r="M73" s="1294"/>
      <c r="N73" s="1294"/>
      <c r="O73" s="1294"/>
      <c r="P73" s="1295"/>
      <c r="Q73" s="1216" t="s">
        <v>1</v>
      </c>
      <c r="R73" s="1216"/>
      <c r="S73" s="1216"/>
      <c r="T73" s="1216"/>
      <c r="U73" s="1216"/>
      <c r="V73" s="1084"/>
      <c r="W73" s="1085"/>
      <c r="X73" s="1085"/>
      <c r="Y73" s="1085"/>
      <c r="Z73" s="1085"/>
      <c r="AA73" s="1085"/>
      <c r="AB73" s="1085"/>
      <c r="AC73" s="1085"/>
      <c r="AD73" s="1085"/>
      <c r="AE73" s="1085"/>
      <c r="AF73" s="1085"/>
      <c r="AG73" s="1085"/>
      <c r="AH73" s="1085"/>
      <c r="AI73" s="1085"/>
      <c r="AJ73" s="1085"/>
      <c r="AK73" s="1085"/>
      <c r="AL73" s="1085"/>
      <c r="AM73" s="1085"/>
      <c r="AN73" s="1085"/>
      <c r="AO73" s="1085"/>
      <c r="AP73" s="1085"/>
      <c r="AQ73" s="1085"/>
      <c r="AR73" s="1085"/>
      <c r="AS73" s="1085"/>
      <c r="AT73" s="1085"/>
      <c r="AU73" s="1085"/>
      <c r="AV73" s="1085"/>
      <c r="AW73" s="1085"/>
      <c r="AX73" s="1085"/>
      <c r="AY73" s="1085"/>
      <c r="AZ73" s="1085"/>
      <c r="BA73" s="1085"/>
      <c r="BB73" s="1085"/>
      <c r="BC73" s="1085"/>
      <c r="BD73" s="1085"/>
      <c r="BE73" s="1085"/>
      <c r="BF73" s="1085"/>
      <c r="BG73" s="1085"/>
      <c r="BH73" s="1085"/>
      <c r="BI73" s="1085"/>
      <c r="BJ73" s="1085"/>
      <c r="BK73" s="1085"/>
      <c r="BL73" s="1085"/>
      <c r="BM73" s="1085"/>
      <c r="BN73" s="1085"/>
      <c r="BO73" s="1085"/>
      <c r="BP73" s="1085"/>
      <c r="BQ73" s="1085"/>
      <c r="BR73" s="1085"/>
      <c r="BS73" s="1085"/>
      <c r="BT73" s="1085"/>
      <c r="BU73" s="1085"/>
      <c r="BV73" s="1085"/>
      <c r="BW73" s="1085"/>
      <c r="BX73" s="1085"/>
      <c r="BY73" s="1085"/>
      <c r="BZ73" s="1085"/>
      <c r="CA73" s="1085"/>
      <c r="CB73" s="1085"/>
      <c r="CC73" s="1086"/>
      <c r="CK73" s="5" t="s">
        <v>379</v>
      </c>
    </row>
    <row r="74" spans="2:91" ht="18" customHeight="1">
      <c r="B74" s="1287"/>
      <c r="C74" s="1288"/>
      <c r="D74" s="1288"/>
      <c r="E74" s="1288"/>
      <c r="F74" s="1288"/>
      <c r="G74" s="1288"/>
      <c r="H74" s="1288"/>
      <c r="I74" s="1288"/>
      <c r="J74" s="1289"/>
      <c r="K74" s="1296"/>
      <c r="L74" s="1297"/>
      <c r="M74" s="1297"/>
      <c r="N74" s="1297"/>
      <c r="O74" s="1297"/>
      <c r="P74" s="1298"/>
      <c r="Q74" s="960" t="s">
        <v>199</v>
      </c>
      <c r="R74" s="960"/>
      <c r="S74" s="960"/>
      <c r="T74" s="960"/>
      <c r="U74" s="960"/>
      <c r="V74" s="792"/>
      <c r="W74" s="793"/>
      <c r="X74" s="793"/>
      <c r="Y74" s="793"/>
      <c r="Z74" s="793"/>
      <c r="AA74" s="793"/>
      <c r="AB74" s="793"/>
      <c r="AC74" s="793"/>
      <c r="AD74" s="793"/>
      <c r="AE74" s="793"/>
      <c r="AF74" s="793"/>
      <c r="AG74" s="793"/>
      <c r="AH74" s="793"/>
      <c r="AI74" s="793"/>
      <c r="AJ74" s="793"/>
      <c r="AK74" s="793"/>
      <c r="AL74" s="793"/>
      <c r="AM74" s="793"/>
      <c r="AN74" s="793"/>
      <c r="AO74" s="793"/>
      <c r="AP74" s="793"/>
      <c r="AQ74" s="793"/>
      <c r="AR74" s="793"/>
      <c r="AS74" s="793"/>
      <c r="AT74" s="793"/>
      <c r="AU74" s="793"/>
      <c r="AV74" s="793"/>
      <c r="AW74" s="793"/>
      <c r="AX74" s="793"/>
      <c r="AY74" s="793"/>
      <c r="AZ74" s="793"/>
      <c r="BA74" s="793"/>
      <c r="BB74" s="1074"/>
      <c r="BC74" s="1290" t="s">
        <v>380</v>
      </c>
      <c r="BD74" s="1291"/>
      <c r="BE74" s="1291"/>
      <c r="BF74" s="1291"/>
      <c r="BG74" s="1291"/>
      <c r="BH74" s="1291"/>
      <c r="BI74" s="1291"/>
      <c r="BJ74" s="1291"/>
      <c r="BK74" s="1291"/>
      <c r="BL74" s="1291"/>
      <c r="BM74" s="1292"/>
      <c r="BN74" s="1278"/>
      <c r="BO74" s="1279"/>
      <c r="BP74" s="1279"/>
      <c r="BQ74" s="1279"/>
      <c r="BR74" s="1279"/>
      <c r="BS74" s="1279"/>
      <c r="BT74" s="1279"/>
      <c r="BU74" s="1279"/>
      <c r="BV74" s="1279"/>
      <c r="BW74" s="1279"/>
      <c r="BX74" s="1279"/>
      <c r="BY74" s="1279"/>
      <c r="BZ74" s="1279"/>
      <c r="CA74" s="1279"/>
      <c r="CB74" s="1279"/>
      <c r="CC74" s="1280"/>
      <c r="CK74" s="5" t="s">
        <v>381</v>
      </c>
    </row>
    <row r="75" spans="2:91" ht="18" customHeight="1">
      <c r="B75" s="604"/>
      <c r="C75" s="605"/>
      <c r="D75" s="605"/>
      <c r="E75" s="605"/>
      <c r="F75" s="605"/>
      <c r="G75" s="605"/>
      <c r="H75" s="605"/>
      <c r="I75" s="605"/>
      <c r="J75" s="605"/>
      <c r="K75" s="607"/>
      <c r="L75" s="607"/>
      <c r="M75" s="607"/>
      <c r="N75" s="607"/>
      <c r="O75" s="607"/>
      <c r="P75" s="607"/>
      <c r="Q75" s="605"/>
      <c r="R75" s="605"/>
      <c r="S75" s="605"/>
      <c r="T75" s="605"/>
      <c r="U75" s="605"/>
      <c r="V75" s="608"/>
      <c r="W75" s="608"/>
      <c r="X75" s="608"/>
      <c r="Y75" s="608"/>
      <c r="Z75" s="608"/>
      <c r="AA75" s="608"/>
      <c r="AB75" s="608"/>
      <c r="AC75" s="608"/>
      <c r="AD75" s="608"/>
      <c r="AE75" s="608"/>
      <c r="AF75" s="608"/>
      <c r="AG75" s="608"/>
      <c r="AH75" s="608"/>
      <c r="AI75" s="608"/>
      <c r="AJ75" s="608"/>
      <c r="AK75" s="608"/>
      <c r="AL75" s="608"/>
      <c r="AM75" s="608"/>
      <c r="AN75" s="608"/>
      <c r="AO75" s="608"/>
      <c r="AP75" s="608"/>
      <c r="AQ75" s="608"/>
      <c r="AR75" s="608"/>
      <c r="AS75" s="608"/>
      <c r="AT75" s="608"/>
      <c r="AU75" s="608"/>
      <c r="AV75" s="608"/>
      <c r="AW75" s="608"/>
      <c r="AX75" s="608"/>
      <c r="AY75" s="608"/>
      <c r="AZ75" s="608"/>
      <c r="BA75" s="608"/>
      <c r="BB75" s="608"/>
      <c r="BC75" s="608"/>
      <c r="BD75" s="608"/>
      <c r="BE75" s="608"/>
      <c r="BF75" s="608"/>
      <c r="BG75" s="608"/>
      <c r="BH75" s="608"/>
      <c r="BI75" s="608"/>
      <c r="BJ75" s="608"/>
      <c r="BK75" s="608"/>
      <c r="BL75" s="608"/>
      <c r="BM75" s="608"/>
      <c r="BN75" s="608"/>
      <c r="BO75" s="608"/>
      <c r="BP75" s="608"/>
      <c r="BQ75" s="608"/>
      <c r="BR75" s="608"/>
      <c r="BS75" s="608"/>
      <c r="BT75" s="608"/>
      <c r="BU75" s="608"/>
      <c r="BV75" s="608"/>
      <c r="BW75" s="608"/>
      <c r="BX75" s="608"/>
      <c r="BY75" s="608"/>
      <c r="BZ75" s="608"/>
      <c r="CA75" s="608"/>
      <c r="CB75" s="608"/>
      <c r="CC75" s="609"/>
    </row>
    <row r="76" spans="2:91" ht="18" customHeight="1">
      <c r="B76" s="257"/>
      <c r="C76" s="16" t="s">
        <v>470</v>
      </c>
      <c r="D76" s="510"/>
      <c r="E76" s="510"/>
      <c r="F76" s="510"/>
      <c r="G76" s="510"/>
      <c r="H76" s="510"/>
      <c r="I76" s="510"/>
      <c r="J76" s="510"/>
      <c r="K76" s="582"/>
      <c r="L76" s="582"/>
      <c r="M76" s="582"/>
      <c r="N76" s="582"/>
      <c r="O76" s="582"/>
      <c r="P76" s="582"/>
      <c r="Q76" s="510"/>
      <c r="R76" s="510"/>
      <c r="S76" s="510"/>
      <c r="T76" s="510"/>
      <c r="U76" s="510"/>
      <c r="V76" s="583"/>
      <c r="W76" s="583"/>
      <c r="X76" s="583"/>
      <c r="Y76" s="583"/>
      <c r="Z76" s="583"/>
      <c r="AA76" s="583"/>
      <c r="AB76" s="583"/>
      <c r="AC76" s="583"/>
      <c r="AD76" s="583"/>
      <c r="AE76" s="583"/>
      <c r="AF76" s="583"/>
      <c r="AG76" s="583"/>
      <c r="AH76" s="583"/>
      <c r="AI76" s="583"/>
      <c r="AJ76" s="583"/>
      <c r="AK76" s="583"/>
      <c r="AL76" s="583"/>
      <c r="AM76" s="583"/>
      <c r="AN76" s="583"/>
      <c r="AO76" s="583"/>
      <c r="AP76" s="583"/>
      <c r="AQ76" s="583"/>
      <c r="AR76" s="583"/>
      <c r="AS76" s="583"/>
      <c r="AT76" s="583"/>
      <c r="AU76" s="583"/>
      <c r="AV76" s="583"/>
      <c r="AW76" s="583"/>
      <c r="AX76" s="583"/>
      <c r="AY76" s="583"/>
      <c r="AZ76" s="583"/>
      <c r="BA76" s="583"/>
      <c r="BB76" s="583"/>
      <c r="BC76" s="584"/>
      <c r="BD76" s="584"/>
      <c r="BE76" s="584"/>
      <c r="BF76" s="584"/>
      <c r="BG76" s="584"/>
      <c r="BH76" s="584"/>
      <c r="BI76" s="584"/>
      <c r="BJ76" s="584"/>
      <c r="BK76" s="584"/>
      <c r="BL76" s="584"/>
      <c r="BM76" s="584"/>
      <c r="BN76" s="585"/>
      <c r="BO76" s="585"/>
      <c r="BP76" s="585"/>
      <c r="BQ76" s="585"/>
      <c r="BR76" s="585"/>
      <c r="BS76" s="585"/>
      <c r="BT76" s="585"/>
      <c r="BU76" s="585"/>
      <c r="BV76" s="585"/>
      <c r="BW76" s="585"/>
      <c r="BX76" s="585"/>
      <c r="BY76" s="585"/>
      <c r="BZ76" s="585"/>
      <c r="CA76" s="585"/>
      <c r="CB76" s="585"/>
      <c r="CC76" s="444"/>
    </row>
    <row r="77" spans="2:91" ht="18" customHeight="1">
      <c r="B77" s="257"/>
      <c r="C77" s="16"/>
      <c r="D77" s="510"/>
      <c r="E77" s="16" t="s">
        <v>101</v>
      </c>
      <c r="F77" s="510"/>
      <c r="G77" s="510"/>
      <c r="H77" s="510"/>
      <c r="I77" s="510"/>
      <c r="J77" s="510"/>
      <c r="K77" s="582"/>
      <c r="L77" s="582"/>
      <c r="M77" s="582"/>
      <c r="N77" s="582"/>
      <c r="O77" s="582"/>
      <c r="P77" s="582"/>
      <c r="Q77" s="510"/>
      <c r="R77" s="510"/>
      <c r="S77" s="510"/>
      <c r="T77" s="510"/>
      <c r="U77" s="510"/>
      <c r="V77" s="583"/>
      <c r="W77" s="583"/>
      <c r="X77" s="583"/>
      <c r="Y77" s="583"/>
      <c r="Z77" s="583"/>
      <c r="AA77" s="583"/>
      <c r="AB77" s="583"/>
      <c r="AC77" s="583"/>
      <c r="AD77" s="583"/>
      <c r="AE77" s="583"/>
      <c r="AF77" s="583"/>
      <c r="AG77" s="583"/>
      <c r="AH77" s="583"/>
      <c r="AI77" s="583"/>
      <c r="AJ77" s="583"/>
      <c r="AK77" s="583"/>
      <c r="AL77" s="583"/>
      <c r="AM77" s="583"/>
      <c r="AN77" s="583"/>
      <c r="AO77" s="583"/>
      <c r="AP77" s="583"/>
      <c r="AQ77" s="583"/>
      <c r="AR77" s="583"/>
      <c r="AS77" s="583"/>
      <c r="AT77" s="583"/>
      <c r="AU77" s="583"/>
      <c r="AV77" s="583"/>
      <c r="AW77" s="583"/>
      <c r="AX77" s="583"/>
      <c r="AY77" s="583"/>
      <c r="AZ77" s="583"/>
      <c r="BA77" s="583"/>
      <c r="BB77" s="583"/>
      <c r="BC77" s="584"/>
      <c r="BD77" s="584"/>
      <c r="BE77" s="584"/>
      <c r="BF77" s="584"/>
      <c r="BG77" s="584"/>
      <c r="BH77" s="584"/>
      <c r="BI77" s="584"/>
      <c r="BJ77" s="584"/>
      <c r="BK77" s="584"/>
      <c r="BL77" s="584"/>
      <c r="BM77" s="584"/>
      <c r="BN77" s="585"/>
      <c r="BO77" s="585"/>
      <c r="BP77" s="585"/>
      <c r="BQ77" s="585"/>
      <c r="BR77" s="585"/>
      <c r="BS77" s="585"/>
      <c r="BT77" s="585"/>
      <c r="BU77" s="585"/>
      <c r="BV77" s="585"/>
      <c r="BW77" s="585"/>
      <c r="BX77" s="585"/>
      <c r="BY77" s="585"/>
      <c r="BZ77" s="585"/>
      <c r="CA77" s="585"/>
      <c r="CB77" s="585"/>
      <c r="CC77" s="444"/>
    </row>
    <row r="78" spans="2:91" ht="18" customHeight="1">
      <c r="B78" s="257"/>
      <c r="C78" s="510"/>
      <c r="D78" s="510"/>
      <c r="E78" s="510"/>
      <c r="F78" s="510"/>
      <c r="G78" s="510"/>
      <c r="H78" s="16" t="s">
        <v>468</v>
      </c>
      <c r="I78" s="510"/>
      <c r="J78" s="510"/>
      <c r="K78" s="582"/>
      <c r="L78" s="582"/>
      <c r="M78" s="582"/>
      <c r="N78" s="582"/>
      <c r="O78" s="582"/>
      <c r="P78" s="582"/>
      <c r="Q78" s="510"/>
      <c r="R78" s="510"/>
      <c r="S78" s="510"/>
      <c r="T78" s="510"/>
      <c r="U78" s="510"/>
      <c r="V78" s="583"/>
      <c r="W78" s="583"/>
      <c r="X78" s="583"/>
      <c r="Y78" s="583"/>
      <c r="Z78" s="583"/>
      <c r="AA78" s="583"/>
      <c r="AB78" s="583"/>
      <c r="AC78" s="583"/>
      <c r="AD78" s="583"/>
      <c r="AE78" s="583"/>
      <c r="AF78" s="583"/>
      <c r="AG78" s="583"/>
      <c r="AH78" s="583"/>
      <c r="AI78" s="583"/>
      <c r="AJ78" s="583"/>
      <c r="AK78" s="583"/>
      <c r="AL78" s="583"/>
      <c r="AM78" s="583"/>
      <c r="AN78" s="583"/>
      <c r="AO78" s="583"/>
      <c r="AP78" s="583"/>
      <c r="AQ78" s="583"/>
      <c r="AR78" s="583"/>
      <c r="AS78" s="583"/>
      <c r="AT78" s="583"/>
      <c r="AU78" s="583"/>
      <c r="AV78" s="583"/>
      <c r="AW78" s="583"/>
      <c r="AX78" s="583"/>
      <c r="AY78" s="583"/>
      <c r="AZ78" s="583"/>
      <c r="BA78" s="583"/>
      <c r="BB78" s="583"/>
      <c r="BC78" s="584"/>
      <c r="BD78" s="584"/>
      <c r="BE78" s="584"/>
      <c r="BF78" s="584"/>
      <c r="BG78" s="584"/>
      <c r="BH78" s="584"/>
      <c r="BI78" s="584"/>
      <c r="BJ78" s="584"/>
      <c r="BK78" s="584"/>
      <c r="BL78" s="584"/>
      <c r="BM78" s="584"/>
      <c r="BN78" s="585"/>
      <c r="BO78" s="585"/>
      <c r="BP78" s="585"/>
      <c r="BQ78" s="585"/>
      <c r="BR78" s="585"/>
      <c r="BS78" s="585"/>
      <c r="BT78" s="585"/>
      <c r="BU78" s="585"/>
      <c r="BV78" s="585"/>
      <c r="BW78" s="585"/>
      <c r="BX78" s="585"/>
      <c r="BY78" s="585"/>
      <c r="BZ78" s="585"/>
      <c r="CA78" s="585"/>
      <c r="CB78" s="585"/>
      <c r="CC78" s="444"/>
    </row>
    <row r="79" spans="2:91" ht="18" customHeight="1">
      <c r="B79" s="257"/>
      <c r="C79" s="510"/>
      <c r="D79" s="510"/>
      <c r="E79" s="510"/>
      <c r="F79" s="510"/>
      <c r="G79" s="510"/>
      <c r="H79" s="16" t="s">
        <v>469</v>
      </c>
      <c r="I79" s="510"/>
      <c r="J79" s="510"/>
      <c r="K79" s="582"/>
      <c r="L79" s="582"/>
      <c r="M79" s="582"/>
      <c r="N79" s="582"/>
      <c r="O79" s="582"/>
      <c r="P79" s="582"/>
      <c r="Q79" s="510"/>
      <c r="R79" s="510"/>
      <c r="S79" s="510"/>
      <c r="T79" s="510"/>
      <c r="U79" s="510"/>
      <c r="V79" s="583"/>
      <c r="W79" s="583"/>
      <c r="X79" s="583"/>
      <c r="Y79" s="583"/>
      <c r="Z79" s="583"/>
      <c r="AA79" s="583"/>
      <c r="AB79" s="583"/>
      <c r="AC79" s="583"/>
      <c r="AD79" s="583"/>
      <c r="AE79" s="583"/>
      <c r="AF79" s="583"/>
      <c r="AG79" s="583"/>
      <c r="AH79" s="583"/>
      <c r="AI79" s="583"/>
      <c r="AJ79" s="583"/>
      <c r="AK79" s="583"/>
      <c r="AL79" s="583"/>
      <c r="AM79" s="583"/>
      <c r="AN79" s="583"/>
      <c r="AO79" s="583"/>
      <c r="AP79" s="583"/>
      <c r="AQ79" s="583"/>
      <c r="AR79" s="583"/>
      <c r="AS79" s="583"/>
      <c r="AT79" s="583"/>
      <c r="AU79" s="583"/>
      <c r="AV79" s="583"/>
      <c r="AW79" s="583"/>
      <c r="AX79" s="583"/>
      <c r="AY79" s="583"/>
      <c r="AZ79" s="583"/>
      <c r="BA79" s="583"/>
      <c r="BB79" s="583"/>
      <c r="BC79" s="584"/>
      <c r="BD79" s="584"/>
      <c r="BE79" s="584"/>
      <c r="BF79" s="584"/>
      <c r="BG79" s="584"/>
      <c r="BH79" s="584"/>
      <c r="BI79" s="584"/>
      <c r="BJ79" s="584"/>
      <c r="BK79" s="584"/>
      <c r="BL79" s="584"/>
      <c r="BM79" s="584"/>
      <c r="BN79" s="585"/>
      <c r="BO79" s="585"/>
      <c r="BP79" s="585"/>
      <c r="BQ79" s="585"/>
      <c r="BR79" s="585"/>
      <c r="BS79" s="585"/>
      <c r="BT79" s="585"/>
      <c r="BU79" s="585"/>
      <c r="BV79" s="585"/>
      <c r="BW79" s="585"/>
      <c r="BX79" s="585"/>
      <c r="BY79" s="585"/>
      <c r="BZ79" s="585"/>
      <c r="CA79" s="585"/>
      <c r="CB79" s="585"/>
      <c r="CC79" s="444"/>
    </row>
    <row r="80" spans="2:91" ht="18" customHeight="1">
      <c r="B80" s="257"/>
      <c r="C80" s="510"/>
      <c r="D80" s="510"/>
      <c r="E80" s="510"/>
      <c r="F80" s="510"/>
      <c r="G80" s="510"/>
      <c r="H80" s="16" t="s">
        <v>550</v>
      </c>
      <c r="I80" s="510"/>
      <c r="J80" s="510"/>
      <c r="K80" s="582"/>
      <c r="L80" s="582"/>
      <c r="M80" s="582"/>
      <c r="N80" s="582"/>
      <c r="O80" s="582"/>
      <c r="P80" s="582"/>
      <c r="Q80" s="510"/>
      <c r="R80" s="510"/>
      <c r="S80" s="510"/>
      <c r="T80" s="510"/>
      <c r="U80" s="510"/>
      <c r="V80" s="583"/>
      <c r="W80" s="583"/>
      <c r="X80" s="583"/>
      <c r="Y80" s="583"/>
      <c r="Z80" s="583"/>
      <c r="AA80" s="583"/>
      <c r="AB80" s="583"/>
      <c r="AC80" s="583"/>
      <c r="AD80" s="583"/>
      <c r="AE80" s="583"/>
      <c r="AF80" s="583"/>
      <c r="AG80" s="583"/>
      <c r="AH80" s="583"/>
      <c r="AI80" s="583"/>
      <c r="AJ80" s="583"/>
      <c r="AK80" s="583"/>
      <c r="AL80" s="583"/>
      <c r="AM80" s="583"/>
      <c r="AN80" s="583"/>
      <c r="AO80" s="583"/>
      <c r="AP80" s="583"/>
      <c r="AQ80" s="583"/>
      <c r="AR80" s="583"/>
      <c r="AS80" s="583"/>
      <c r="AT80" s="583"/>
      <c r="AU80" s="583"/>
      <c r="AV80" s="583"/>
      <c r="AW80" s="583"/>
      <c r="AX80" s="583"/>
      <c r="AY80" s="583"/>
      <c r="AZ80" s="583"/>
      <c r="BA80" s="583"/>
      <c r="BB80" s="583"/>
      <c r="BC80" s="584"/>
      <c r="BD80" s="584"/>
      <c r="BE80" s="584"/>
      <c r="BF80" s="584"/>
      <c r="BG80" s="584"/>
      <c r="BH80" s="584"/>
      <c r="BI80" s="584"/>
      <c r="BJ80" s="584"/>
      <c r="BK80" s="584"/>
      <c r="BL80" s="584"/>
      <c r="BM80" s="584"/>
      <c r="BN80" s="585"/>
      <c r="BO80" s="585"/>
      <c r="BP80" s="585"/>
      <c r="BQ80" s="585"/>
      <c r="BR80" s="585"/>
      <c r="BS80" s="585"/>
      <c r="BT80" s="585"/>
      <c r="BU80" s="585"/>
      <c r="BV80" s="585"/>
      <c r="BW80" s="585"/>
      <c r="BX80" s="585"/>
      <c r="BY80" s="585"/>
      <c r="BZ80" s="585"/>
      <c r="CA80" s="585"/>
      <c r="CB80" s="585"/>
      <c r="CC80" s="444"/>
    </row>
    <row r="81" spans="1:89" ht="6" customHeight="1">
      <c r="B81" s="425"/>
      <c r="C81" s="424"/>
      <c r="D81" s="424"/>
      <c r="E81" s="424"/>
      <c r="F81" s="424"/>
      <c r="G81" s="424"/>
      <c r="H81" s="424"/>
      <c r="I81" s="424"/>
      <c r="J81" s="424"/>
      <c r="K81" s="423"/>
      <c r="L81" s="423"/>
      <c r="M81" s="423"/>
      <c r="N81" s="423"/>
      <c r="O81" s="423"/>
      <c r="P81" s="423"/>
      <c r="Q81" s="424"/>
      <c r="R81" s="424"/>
      <c r="S81" s="424"/>
      <c r="T81" s="424"/>
      <c r="U81" s="424"/>
      <c r="V81" s="445"/>
      <c r="W81" s="445"/>
      <c r="X81" s="445"/>
      <c r="Y81" s="445"/>
      <c r="Z81" s="445"/>
      <c r="AA81" s="445"/>
      <c r="AB81" s="445"/>
      <c r="AC81" s="445"/>
      <c r="AD81" s="445"/>
      <c r="AE81" s="445"/>
      <c r="AF81" s="445"/>
      <c r="AG81" s="445"/>
      <c r="AH81" s="445"/>
      <c r="AI81" s="445"/>
      <c r="AJ81" s="445"/>
      <c r="AK81" s="445"/>
      <c r="AL81" s="445"/>
      <c r="AM81" s="445"/>
      <c r="AN81" s="445"/>
      <c r="AO81" s="445"/>
      <c r="AP81" s="445"/>
      <c r="AQ81" s="445"/>
      <c r="AR81" s="445"/>
      <c r="AS81" s="445"/>
      <c r="AT81" s="445"/>
      <c r="AU81" s="445"/>
      <c r="AV81" s="445"/>
      <c r="AW81" s="445"/>
      <c r="AX81" s="445"/>
      <c r="AY81" s="445"/>
      <c r="AZ81" s="445"/>
      <c r="BA81" s="445"/>
      <c r="BB81" s="445"/>
      <c r="BC81" s="443"/>
      <c r="BD81" s="443"/>
      <c r="BE81" s="443"/>
      <c r="BF81" s="443"/>
      <c r="BG81" s="443"/>
      <c r="BH81" s="443"/>
      <c r="BI81" s="443"/>
      <c r="BJ81" s="443"/>
      <c r="BK81" s="443"/>
      <c r="BL81" s="443"/>
      <c r="BM81" s="443"/>
      <c r="BN81" s="446"/>
      <c r="BO81" s="446"/>
      <c r="BP81" s="446"/>
      <c r="BQ81" s="446"/>
      <c r="BR81" s="446"/>
      <c r="BS81" s="446"/>
      <c r="BT81" s="446"/>
      <c r="BU81" s="446"/>
      <c r="BV81" s="446"/>
      <c r="BW81" s="446"/>
      <c r="BX81" s="446"/>
      <c r="BY81" s="446"/>
      <c r="BZ81" s="446"/>
      <c r="CA81" s="446"/>
      <c r="CB81" s="446"/>
      <c r="CC81" s="447"/>
    </row>
    <row r="82" spans="1:89" ht="18" customHeight="1">
      <c r="B82" s="364"/>
      <c r="C82" s="263" t="s">
        <v>83</v>
      </c>
      <c r="D82" s="263"/>
      <c r="E82" s="263"/>
      <c r="F82" s="263"/>
      <c r="G82" s="263"/>
      <c r="H82" s="263"/>
      <c r="I82" s="263"/>
      <c r="J82" s="263"/>
      <c r="K82" s="263"/>
      <c r="L82" s="263"/>
      <c r="M82" s="263"/>
      <c r="N82" s="263"/>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c r="AR82" s="263"/>
      <c r="AS82" s="263"/>
      <c r="AT82" s="263"/>
      <c r="AU82" s="263"/>
      <c r="AV82" s="263"/>
      <c r="AW82" s="263"/>
      <c r="AX82" s="263"/>
      <c r="AY82" s="263"/>
      <c r="AZ82" s="263"/>
      <c r="BA82" s="263"/>
      <c r="BB82" s="263"/>
      <c r="BC82" s="263"/>
      <c r="BD82" s="263"/>
      <c r="BE82" s="263"/>
      <c r="BF82" s="263"/>
      <c r="BG82" s="263"/>
      <c r="BH82" s="263"/>
      <c r="BI82" s="263"/>
      <c r="BJ82" s="263"/>
      <c r="BK82" s="263"/>
      <c r="BL82" s="263"/>
      <c r="BM82" s="263"/>
      <c r="BN82" s="263"/>
      <c r="BO82" s="263"/>
      <c r="BP82" s="263"/>
      <c r="BQ82" s="263"/>
      <c r="BR82" s="263"/>
      <c r="BS82" s="263"/>
      <c r="BT82" s="263"/>
      <c r="BU82" s="263"/>
      <c r="BV82" s="263"/>
      <c r="BW82" s="263"/>
      <c r="BX82" s="263"/>
      <c r="BY82" s="263"/>
      <c r="BZ82" s="263"/>
      <c r="CA82" s="263"/>
      <c r="CB82" s="263"/>
      <c r="CC82" s="365"/>
    </row>
    <row r="83" spans="1:89" ht="18" customHeight="1">
      <c r="B83" s="1075" t="s">
        <v>481</v>
      </c>
      <c r="C83" s="1076"/>
      <c r="D83" s="1076"/>
      <c r="E83" s="1076"/>
      <c r="F83" s="1076"/>
      <c r="G83" s="1076"/>
      <c r="H83" s="1076"/>
      <c r="I83" s="1076"/>
      <c r="J83" s="1076"/>
      <c r="K83" s="1076"/>
      <c r="L83" s="1076"/>
      <c r="M83" s="1076"/>
      <c r="N83" s="1076"/>
      <c r="O83" s="1076"/>
      <c r="P83" s="1076"/>
      <c r="Q83" s="1076"/>
      <c r="R83" s="1076"/>
      <c r="S83" s="1076"/>
      <c r="T83" s="1076"/>
      <c r="U83" s="1076"/>
      <c r="V83" s="1076"/>
      <c r="W83" s="1076"/>
      <c r="X83" s="1076"/>
      <c r="Y83" s="1076"/>
      <c r="Z83" s="1076"/>
      <c r="AA83" s="1076"/>
      <c r="AB83" s="1076"/>
      <c r="AC83" s="1076"/>
      <c r="AD83" s="1076"/>
      <c r="AE83" s="1076"/>
      <c r="AF83" s="1076"/>
      <c r="AG83" s="1076"/>
      <c r="AH83" s="1076"/>
      <c r="AI83" s="1076"/>
      <c r="AJ83" s="1076"/>
      <c r="AK83" s="1076"/>
      <c r="AL83" s="1076"/>
      <c r="AM83" s="1076"/>
      <c r="AN83" s="1076"/>
      <c r="AO83" s="1076"/>
      <c r="AP83" s="1076"/>
      <c r="AQ83" s="1076"/>
      <c r="AR83" s="1076"/>
      <c r="AS83" s="1076"/>
      <c r="AT83" s="1076"/>
      <c r="AU83" s="1076"/>
      <c r="AV83" s="1076"/>
      <c r="AW83" s="1076"/>
      <c r="AX83" s="1076"/>
      <c r="AY83" s="1076"/>
      <c r="AZ83" s="1076"/>
      <c r="BA83" s="1076"/>
      <c r="BB83" s="1076"/>
      <c r="BC83" s="1076"/>
      <c r="BD83" s="1076"/>
      <c r="BE83" s="1076"/>
      <c r="BF83" s="1076"/>
      <c r="BG83" s="1076"/>
      <c r="BH83" s="1076"/>
      <c r="BI83" s="1076"/>
      <c r="BJ83" s="1076"/>
      <c r="BK83" s="1076"/>
      <c r="BL83" s="1076"/>
      <c r="BM83" s="1076"/>
      <c r="BN83" s="1076"/>
      <c r="BO83" s="1076"/>
      <c r="BP83" s="1076"/>
      <c r="BQ83" s="1076"/>
      <c r="BR83" s="1076"/>
      <c r="BS83" s="1076"/>
      <c r="BT83" s="1076"/>
      <c r="BU83" s="1076"/>
      <c r="BV83" s="1076"/>
      <c r="BW83" s="1076"/>
      <c r="BX83" s="1076"/>
      <c r="BY83" s="1076"/>
      <c r="BZ83" s="1076"/>
      <c r="CA83" s="1076"/>
      <c r="CB83" s="1076"/>
      <c r="CC83" s="1077"/>
      <c r="CE83" s="8"/>
      <c r="CF83" s="12"/>
      <c r="CG83" s="12"/>
      <c r="CH83" s="12"/>
      <c r="CI83" s="12"/>
      <c r="CJ83" s="12"/>
      <c r="CK83" s="12"/>
    </row>
    <row r="84" spans="1:89" ht="18" customHeight="1">
      <c r="B84" s="1078"/>
      <c r="C84" s="1079"/>
      <c r="D84" s="1079"/>
      <c r="E84" s="1079"/>
      <c r="F84" s="1079"/>
      <c r="G84" s="1079"/>
      <c r="H84" s="1079"/>
      <c r="I84" s="1079"/>
      <c r="J84" s="1079"/>
      <c r="K84" s="1079"/>
      <c r="L84" s="1079"/>
      <c r="M84" s="1079"/>
      <c r="N84" s="1079"/>
      <c r="O84" s="1079"/>
      <c r="P84" s="1079"/>
      <c r="Q84" s="1079"/>
      <c r="R84" s="1079"/>
      <c r="S84" s="1079"/>
      <c r="T84" s="1079"/>
      <c r="U84" s="1079"/>
      <c r="V84" s="1079"/>
      <c r="W84" s="1079"/>
      <c r="X84" s="1079"/>
      <c r="Y84" s="1079"/>
      <c r="Z84" s="1079"/>
      <c r="AA84" s="1079"/>
      <c r="AB84" s="1079"/>
      <c r="AC84" s="1079"/>
      <c r="AD84" s="1079"/>
      <c r="AE84" s="1079"/>
      <c r="AF84" s="1079"/>
      <c r="AG84" s="1079"/>
      <c r="AH84" s="1079"/>
      <c r="AI84" s="1079"/>
      <c r="AJ84" s="1079"/>
      <c r="AK84" s="1079"/>
      <c r="AL84" s="1079"/>
      <c r="AM84" s="1079"/>
      <c r="AN84" s="1079"/>
      <c r="AO84" s="1079"/>
      <c r="AP84" s="1079"/>
      <c r="AQ84" s="1079"/>
      <c r="AR84" s="1079"/>
      <c r="AS84" s="1079"/>
      <c r="AT84" s="1079"/>
      <c r="AU84" s="1079"/>
      <c r="AV84" s="1079"/>
      <c r="AW84" s="1079"/>
      <c r="AX84" s="1079"/>
      <c r="AY84" s="1079"/>
      <c r="AZ84" s="1079"/>
      <c r="BA84" s="1079"/>
      <c r="BB84" s="1079"/>
      <c r="BC84" s="1079"/>
      <c r="BD84" s="1079"/>
      <c r="BE84" s="1079"/>
      <c r="BF84" s="1079"/>
      <c r="BG84" s="1079"/>
      <c r="BH84" s="1079"/>
      <c r="BI84" s="1079"/>
      <c r="BJ84" s="1079"/>
      <c r="BK84" s="1079"/>
      <c r="BL84" s="1079"/>
      <c r="BM84" s="1079"/>
      <c r="BN84" s="1079"/>
      <c r="BO84" s="1079"/>
      <c r="BP84" s="1079"/>
      <c r="BQ84" s="1079"/>
      <c r="BR84" s="1079"/>
      <c r="BS84" s="1079"/>
      <c r="BT84" s="1079"/>
      <c r="BU84" s="1079"/>
      <c r="BV84" s="1079"/>
      <c r="BW84" s="1079"/>
      <c r="BX84" s="1079"/>
      <c r="BY84" s="1079"/>
      <c r="BZ84" s="1079"/>
      <c r="CA84" s="1079"/>
      <c r="CB84" s="1079"/>
      <c r="CC84" s="1080"/>
      <c r="CE84" s="12"/>
      <c r="CF84" s="12"/>
      <c r="CG84" s="12"/>
      <c r="CH84" s="12"/>
      <c r="CI84" s="12"/>
      <c r="CJ84" s="12"/>
      <c r="CK84" s="12"/>
    </row>
    <row r="85" spans="1:89" ht="18" customHeight="1">
      <c r="B85" s="372"/>
      <c r="C85" s="263" t="s">
        <v>333</v>
      </c>
      <c r="D85" s="366"/>
      <c r="E85" s="366"/>
      <c r="F85" s="263"/>
      <c r="G85" s="263"/>
      <c r="H85" s="263"/>
      <c r="I85" s="263"/>
      <c r="J85" s="263"/>
      <c r="K85" s="263"/>
      <c r="L85" s="263"/>
      <c r="M85" s="263"/>
      <c r="N85" s="263"/>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c r="AR85" s="263"/>
      <c r="AS85" s="263"/>
      <c r="AT85" s="263"/>
      <c r="AU85" s="263"/>
      <c r="AV85" s="263"/>
      <c r="AW85" s="263"/>
      <c r="AX85" s="263"/>
      <c r="AY85" s="263"/>
      <c r="AZ85" s="263"/>
      <c r="BA85" s="263"/>
      <c r="BB85" s="263"/>
      <c r="BC85" s="263"/>
      <c r="BD85" s="263"/>
      <c r="BE85" s="263"/>
      <c r="BF85" s="263"/>
      <c r="BG85" s="263"/>
      <c r="BH85" s="263"/>
      <c r="BI85" s="263"/>
      <c r="BJ85" s="263"/>
      <c r="BK85" s="263"/>
      <c r="BL85" s="263"/>
      <c r="BM85" s="263"/>
      <c r="BN85" s="263"/>
      <c r="BO85" s="263"/>
      <c r="BP85" s="263"/>
      <c r="BQ85" s="263"/>
      <c r="BR85" s="263"/>
      <c r="BS85" s="263"/>
      <c r="BT85" s="263"/>
      <c r="BU85" s="263"/>
      <c r="BV85" s="263"/>
      <c r="BW85" s="263"/>
      <c r="BX85" s="263"/>
      <c r="BY85" s="263"/>
      <c r="BZ85" s="263"/>
      <c r="CA85" s="263"/>
      <c r="CB85" s="263"/>
      <c r="CC85" s="365"/>
    </row>
    <row r="86" spans="1:89" ht="18" customHeight="1">
      <c r="B86" s="33"/>
      <c r="C86" s="541"/>
      <c r="D86" s="541"/>
      <c r="E86" s="16" t="s">
        <v>101</v>
      </c>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541"/>
      <c r="AT86" s="541"/>
      <c r="AU86" s="541"/>
      <c r="AV86" s="541"/>
      <c r="AW86" s="541"/>
      <c r="AX86" s="541"/>
      <c r="AY86" s="541"/>
      <c r="AZ86" s="541"/>
      <c r="BA86" s="541"/>
      <c r="BB86" s="541"/>
      <c r="BC86" s="541"/>
      <c r="BD86" s="541"/>
      <c r="BE86" s="541"/>
      <c r="BF86" s="541"/>
      <c r="BG86" s="541"/>
      <c r="BH86" s="541"/>
      <c r="BI86" s="541"/>
      <c r="BJ86" s="541"/>
      <c r="BK86" s="541"/>
      <c r="BL86" s="541"/>
      <c r="BM86" s="541"/>
      <c r="BN86" s="541"/>
      <c r="BO86" s="541"/>
      <c r="BP86" s="541"/>
      <c r="BQ86" s="541"/>
      <c r="BR86" s="541"/>
      <c r="BS86" s="541"/>
      <c r="BT86" s="541"/>
      <c r="BU86" s="541"/>
      <c r="BV86" s="541"/>
      <c r="BW86" s="541"/>
      <c r="BX86" s="541"/>
      <c r="BY86" s="541"/>
      <c r="BZ86" s="541"/>
      <c r="CA86" s="541"/>
      <c r="CB86" s="541"/>
      <c r="CC86" s="184"/>
      <c r="CE86" s="13"/>
      <c r="CF86" s="13"/>
      <c r="CG86" s="13"/>
      <c r="CH86" s="13"/>
      <c r="CI86" s="13"/>
      <c r="CJ86" s="13"/>
      <c r="CK86" s="13"/>
    </row>
    <row r="87" spans="1:89" ht="18" customHeight="1">
      <c r="B87" s="33"/>
      <c r="C87" s="541"/>
      <c r="D87" s="541"/>
      <c r="E87" s="16" t="s">
        <v>345</v>
      </c>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541"/>
      <c r="AT87" s="541"/>
      <c r="AU87" s="541"/>
      <c r="AV87" s="541"/>
      <c r="AW87" s="541"/>
      <c r="AX87" s="541"/>
      <c r="AY87" s="541"/>
      <c r="AZ87" s="541"/>
      <c r="BA87" s="541"/>
      <c r="BB87" s="541"/>
      <c r="BC87" s="541"/>
      <c r="BD87" s="541"/>
      <c r="BE87" s="541"/>
      <c r="BF87" s="541"/>
      <c r="BG87" s="541"/>
      <c r="BH87" s="541"/>
      <c r="BI87" s="541"/>
      <c r="BJ87" s="541"/>
      <c r="BK87" s="541"/>
      <c r="BL87" s="541"/>
      <c r="BM87" s="541"/>
      <c r="BN87" s="541"/>
      <c r="BO87" s="541"/>
      <c r="BP87" s="541"/>
      <c r="BQ87" s="541"/>
      <c r="BR87" s="541"/>
      <c r="BS87" s="541"/>
      <c r="BT87" s="541"/>
      <c r="BU87" s="541"/>
      <c r="BV87" s="541"/>
      <c r="BW87" s="541"/>
      <c r="BX87" s="541"/>
      <c r="BY87" s="541"/>
      <c r="BZ87" s="541"/>
      <c r="CA87" s="541"/>
      <c r="CB87" s="541"/>
      <c r="CC87" s="184"/>
      <c r="CE87" s="13"/>
      <c r="CF87" s="13"/>
      <c r="CG87" s="13"/>
      <c r="CH87" s="13"/>
      <c r="CI87" s="13"/>
      <c r="CJ87" s="13"/>
      <c r="CK87" s="13"/>
    </row>
    <row r="88" spans="1:89" ht="18" customHeight="1">
      <c r="A88" s="6">
        <v>8</v>
      </c>
      <c r="B88" s="33"/>
      <c r="C88" s="541"/>
      <c r="D88" s="541"/>
      <c r="E88" s="541"/>
      <c r="F88" s="541"/>
      <c r="G88" s="541"/>
      <c r="H88" s="586" t="s">
        <v>86</v>
      </c>
      <c r="J88" s="541"/>
      <c r="K88" s="541"/>
      <c r="L88" s="541"/>
      <c r="M88" s="541"/>
      <c r="N88" s="541"/>
      <c r="O88" s="541"/>
      <c r="P88" s="541"/>
      <c r="Q88" s="541"/>
      <c r="R88" s="541"/>
      <c r="S88" s="541"/>
      <c r="T88" s="541"/>
      <c r="U88" s="541"/>
      <c r="V88" s="541"/>
      <c r="W88" s="541"/>
      <c r="X88" s="541"/>
      <c r="Y88" s="541"/>
      <c r="Z88" s="541"/>
      <c r="AA88" s="541"/>
      <c r="AB88" s="541"/>
      <c r="AC88" s="541"/>
      <c r="AD88" s="541"/>
      <c r="AE88" s="541"/>
      <c r="AF88" s="541"/>
      <c r="AG88" s="541"/>
      <c r="AH88" s="541"/>
      <c r="AI88" s="541"/>
      <c r="AJ88" s="541"/>
      <c r="AK88" s="541"/>
      <c r="AL88" s="541"/>
      <c r="AM88" s="541"/>
      <c r="AN88" s="541"/>
      <c r="AO88" s="541"/>
      <c r="AP88" s="541"/>
      <c r="AQ88" s="541"/>
      <c r="AR88" s="541"/>
      <c r="AS88" s="541"/>
      <c r="AT88" s="541"/>
      <c r="AU88" s="541"/>
      <c r="AV88" s="541"/>
      <c r="AW88" s="541"/>
      <c r="AX88" s="541"/>
      <c r="AY88" s="541"/>
      <c r="AZ88" s="541"/>
      <c r="BA88" s="541"/>
      <c r="BB88" s="541"/>
      <c r="BC88" s="541"/>
      <c r="BD88" s="541"/>
      <c r="BE88" s="541"/>
      <c r="BF88" s="541"/>
      <c r="BG88" s="541"/>
      <c r="BH88" s="541"/>
      <c r="BI88" s="541"/>
      <c r="BJ88" s="541"/>
      <c r="BK88" s="541"/>
      <c r="BL88" s="541"/>
      <c r="BM88" s="541"/>
      <c r="BN88" s="541"/>
      <c r="BO88" s="541"/>
      <c r="BP88" s="541"/>
      <c r="BQ88" s="541"/>
      <c r="BR88" s="541"/>
      <c r="BS88" s="541"/>
      <c r="BT88" s="541"/>
      <c r="BU88" s="541"/>
      <c r="BV88" s="541"/>
      <c r="BW88" s="541"/>
      <c r="BX88" s="541"/>
      <c r="BY88" s="541"/>
      <c r="BZ88" s="541"/>
      <c r="CA88" s="541"/>
      <c r="CB88" s="541"/>
      <c r="CC88" s="184"/>
      <c r="CD88" s="7"/>
      <c r="CE88" s="13"/>
      <c r="CF88" s="13"/>
      <c r="CG88" s="13"/>
      <c r="CH88" s="13"/>
      <c r="CI88" s="13"/>
      <c r="CJ88" s="13"/>
      <c r="CK88" s="13"/>
    </row>
    <row r="89" spans="1:89" ht="18" customHeight="1">
      <c r="A89" s="6">
        <v>9</v>
      </c>
      <c r="B89" s="33"/>
      <c r="C89" s="541"/>
      <c r="D89" s="541"/>
      <c r="E89" s="541"/>
      <c r="F89" s="541"/>
      <c r="G89" s="541"/>
      <c r="H89" s="539" t="s">
        <v>338</v>
      </c>
      <c r="J89" s="587"/>
      <c r="K89" s="587"/>
      <c r="L89" s="587"/>
      <c r="M89" s="587"/>
      <c r="N89" s="587"/>
      <c r="O89" s="587"/>
      <c r="P89" s="587"/>
      <c r="Q89" s="587"/>
      <c r="R89" s="587"/>
      <c r="S89" s="587"/>
      <c r="T89" s="587"/>
      <c r="U89" s="587"/>
      <c r="V89" s="587"/>
      <c r="W89" s="587"/>
      <c r="X89" s="587"/>
      <c r="Y89" s="587"/>
      <c r="Z89" s="587"/>
      <c r="AA89" s="587"/>
      <c r="AB89" s="587"/>
      <c r="AC89" s="587"/>
      <c r="AD89" s="587"/>
      <c r="AE89" s="587"/>
      <c r="AF89" s="587"/>
      <c r="AG89" s="587"/>
      <c r="AH89" s="587"/>
      <c r="AI89" s="587"/>
      <c r="AJ89" s="587"/>
      <c r="AK89" s="587"/>
      <c r="AL89" s="587"/>
      <c r="AM89" s="587"/>
      <c r="AN89" s="587"/>
      <c r="AO89" s="587"/>
      <c r="AP89" s="587"/>
      <c r="AQ89" s="587"/>
      <c r="AR89" s="587"/>
      <c r="AS89" s="587"/>
      <c r="AT89" s="587"/>
      <c r="AU89" s="587"/>
      <c r="AV89" s="587"/>
      <c r="AW89" s="587"/>
      <c r="AX89" s="587"/>
      <c r="AY89" s="587"/>
      <c r="AZ89" s="587"/>
      <c r="BA89" s="587"/>
      <c r="BB89" s="587"/>
      <c r="BC89" s="587"/>
      <c r="BD89" s="587"/>
      <c r="BE89" s="587"/>
      <c r="BF89" s="587"/>
      <c r="BG89" s="587"/>
      <c r="BH89" s="587"/>
      <c r="BI89" s="587"/>
      <c r="BJ89" s="587"/>
      <c r="BK89" s="587"/>
      <c r="BL89" s="587"/>
      <c r="BM89" s="587"/>
      <c r="BN89" s="587"/>
      <c r="BO89" s="587"/>
      <c r="BP89" s="587"/>
      <c r="BQ89" s="587"/>
      <c r="BR89" s="587"/>
      <c r="BS89" s="587"/>
      <c r="BT89" s="587"/>
      <c r="BU89" s="587"/>
      <c r="BV89" s="587"/>
      <c r="BW89" s="587"/>
      <c r="BX89" s="587"/>
      <c r="BY89" s="587"/>
      <c r="BZ89" s="587"/>
      <c r="CA89" s="587"/>
      <c r="CB89" s="587"/>
      <c r="CC89" s="184"/>
      <c r="CE89" s="13"/>
      <c r="CF89" s="13"/>
      <c r="CG89" s="13"/>
      <c r="CH89" s="13"/>
      <c r="CI89" s="13"/>
      <c r="CJ89" s="13"/>
      <c r="CK89" s="13"/>
    </row>
    <row r="90" spans="1:89" ht="18" customHeight="1">
      <c r="B90" s="33"/>
      <c r="C90" s="541"/>
      <c r="D90" s="541"/>
      <c r="E90" s="541"/>
      <c r="F90" s="541"/>
      <c r="G90" s="541"/>
      <c r="H90" s="541"/>
      <c r="I90" s="16" t="s">
        <v>339</v>
      </c>
      <c r="J90" s="587"/>
      <c r="L90" s="542"/>
      <c r="M90" s="542"/>
      <c r="N90" s="542"/>
      <c r="O90" s="542"/>
      <c r="P90" s="542"/>
      <c r="Q90" s="542"/>
      <c r="R90" s="542"/>
      <c r="S90" s="542"/>
      <c r="T90" s="542"/>
      <c r="U90" s="542"/>
      <c r="V90" s="542"/>
      <c r="W90" s="542"/>
      <c r="X90" s="542"/>
      <c r="Y90" s="542"/>
      <c r="Z90" s="542"/>
      <c r="AA90" s="542"/>
      <c r="AB90" s="542"/>
      <c r="AC90" s="542"/>
      <c r="AD90" s="542"/>
      <c r="AE90" s="542"/>
      <c r="AF90" s="542"/>
      <c r="AG90" s="542"/>
      <c r="AH90" s="542"/>
      <c r="AI90" s="542"/>
      <c r="AJ90" s="542"/>
      <c r="AK90" s="542"/>
      <c r="AL90" s="542"/>
      <c r="AM90" s="542"/>
      <c r="AN90" s="542"/>
      <c r="AO90" s="542"/>
      <c r="AP90" s="542"/>
      <c r="AQ90" s="542"/>
      <c r="AR90" s="587"/>
      <c r="AS90" s="587"/>
      <c r="AT90" s="587"/>
      <c r="AU90" s="587"/>
      <c r="AV90" s="587"/>
      <c r="AW90" s="587"/>
      <c r="AX90" s="587"/>
      <c r="AY90" s="587"/>
      <c r="AZ90" s="587"/>
      <c r="BA90" s="587"/>
      <c r="BB90" s="587"/>
      <c r="BC90" s="587"/>
      <c r="BD90" s="587"/>
      <c r="BE90" s="587"/>
      <c r="BF90" s="587"/>
      <c r="BG90" s="587"/>
      <c r="BH90" s="587"/>
      <c r="BI90" s="587"/>
      <c r="BJ90" s="587"/>
      <c r="BK90" s="587"/>
      <c r="BL90" s="587"/>
      <c r="BM90" s="587"/>
      <c r="BN90" s="587"/>
      <c r="BO90" s="587"/>
      <c r="BP90" s="587"/>
      <c r="BQ90" s="587"/>
      <c r="BR90" s="587"/>
      <c r="BS90" s="587"/>
      <c r="BT90" s="587"/>
      <c r="BU90" s="587"/>
      <c r="BV90" s="587"/>
      <c r="BW90" s="587"/>
      <c r="BX90" s="587"/>
      <c r="BY90" s="587"/>
      <c r="BZ90" s="587"/>
      <c r="CA90" s="587"/>
      <c r="CB90" s="587"/>
      <c r="CC90" s="184"/>
      <c r="CE90" s="13"/>
      <c r="CF90" s="13"/>
      <c r="CG90" s="13"/>
      <c r="CH90" s="13"/>
      <c r="CI90" s="13"/>
      <c r="CJ90" s="13"/>
      <c r="CK90" s="13"/>
    </row>
    <row r="91" spans="1:89" ht="18" customHeight="1">
      <c r="B91" s="33"/>
      <c r="C91" s="541"/>
      <c r="D91" s="541"/>
      <c r="E91" s="541"/>
      <c r="F91" s="541"/>
      <c r="G91" s="541"/>
      <c r="H91" s="541"/>
      <c r="I91" s="766"/>
      <c r="J91" s="767"/>
      <c r="K91" s="767"/>
      <c r="L91" s="767"/>
      <c r="M91" s="767"/>
      <c r="N91" s="767"/>
      <c r="O91" s="767"/>
      <c r="P91" s="767"/>
      <c r="Q91" s="767"/>
      <c r="R91" s="767"/>
      <c r="S91" s="767"/>
      <c r="T91" s="767"/>
      <c r="U91" s="767"/>
      <c r="V91" s="767"/>
      <c r="W91" s="767"/>
      <c r="X91" s="767"/>
      <c r="Y91" s="767"/>
      <c r="Z91" s="767"/>
      <c r="AA91" s="767"/>
      <c r="AB91" s="767"/>
      <c r="AC91" s="767"/>
      <c r="AD91" s="767"/>
      <c r="AE91" s="767"/>
      <c r="AF91" s="767"/>
      <c r="AG91" s="767"/>
      <c r="AH91" s="767"/>
      <c r="AI91" s="767"/>
      <c r="AJ91" s="767"/>
      <c r="AK91" s="767"/>
      <c r="AL91" s="767"/>
      <c r="AM91" s="767"/>
      <c r="AN91" s="767"/>
      <c r="AO91" s="767"/>
      <c r="AP91" s="767"/>
      <c r="AQ91" s="767"/>
      <c r="AR91" s="767"/>
      <c r="AS91" s="767"/>
      <c r="AT91" s="767"/>
      <c r="AU91" s="767"/>
      <c r="AV91" s="767"/>
      <c r="AW91" s="767"/>
      <c r="AX91" s="767"/>
      <c r="AY91" s="767"/>
      <c r="AZ91" s="767"/>
      <c r="BA91" s="767"/>
      <c r="BB91" s="767"/>
      <c r="BC91" s="767"/>
      <c r="BD91" s="767"/>
      <c r="BE91" s="767"/>
      <c r="BF91" s="767"/>
      <c r="BG91" s="767"/>
      <c r="BH91" s="767"/>
      <c r="BI91" s="767"/>
      <c r="BJ91" s="767"/>
      <c r="BK91" s="767"/>
      <c r="BL91" s="767"/>
      <c r="BM91" s="767"/>
      <c r="BN91" s="767"/>
      <c r="BO91" s="767"/>
      <c r="BP91" s="767"/>
      <c r="BQ91" s="767"/>
      <c r="BR91" s="767"/>
      <c r="BS91" s="767"/>
      <c r="BT91" s="767"/>
      <c r="BU91" s="767"/>
      <c r="BV91" s="767"/>
      <c r="BW91" s="767"/>
      <c r="BX91" s="767"/>
      <c r="BY91" s="767"/>
      <c r="BZ91" s="767"/>
      <c r="CA91" s="767"/>
      <c r="CB91" s="768"/>
      <c r="CC91" s="184"/>
      <c r="CE91" s="13"/>
      <c r="CF91" s="13"/>
      <c r="CG91" s="13"/>
      <c r="CH91" s="13"/>
      <c r="CI91" s="13"/>
      <c r="CJ91" s="13"/>
      <c r="CK91" s="13"/>
    </row>
    <row r="92" spans="1:89" ht="18" customHeight="1">
      <c r="B92" s="33"/>
      <c r="C92" s="541"/>
      <c r="D92" s="541"/>
      <c r="E92" s="541"/>
      <c r="F92" s="541"/>
      <c r="G92" s="541"/>
      <c r="H92" s="541"/>
      <c r="I92" s="772"/>
      <c r="J92" s="773"/>
      <c r="K92" s="773"/>
      <c r="L92" s="773"/>
      <c r="M92" s="773"/>
      <c r="N92" s="773"/>
      <c r="O92" s="773"/>
      <c r="P92" s="773"/>
      <c r="Q92" s="773"/>
      <c r="R92" s="773"/>
      <c r="S92" s="773"/>
      <c r="T92" s="773"/>
      <c r="U92" s="773"/>
      <c r="V92" s="773"/>
      <c r="W92" s="773"/>
      <c r="X92" s="773"/>
      <c r="Y92" s="773"/>
      <c r="Z92" s="773"/>
      <c r="AA92" s="773"/>
      <c r="AB92" s="773"/>
      <c r="AC92" s="773"/>
      <c r="AD92" s="773"/>
      <c r="AE92" s="773"/>
      <c r="AF92" s="773"/>
      <c r="AG92" s="773"/>
      <c r="AH92" s="773"/>
      <c r="AI92" s="773"/>
      <c r="AJ92" s="773"/>
      <c r="AK92" s="773"/>
      <c r="AL92" s="773"/>
      <c r="AM92" s="773"/>
      <c r="AN92" s="773"/>
      <c r="AO92" s="773"/>
      <c r="AP92" s="773"/>
      <c r="AQ92" s="773"/>
      <c r="AR92" s="773"/>
      <c r="AS92" s="773"/>
      <c r="AT92" s="773"/>
      <c r="AU92" s="773"/>
      <c r="AV92" s="773"/>
      <c r="AW92" s="773"/>
      <c r="AX92" s="773"/>
      <c r="AY92" s="773"/>
      <c r="AZ92" s="773"/>
      <c r="BA92" s="773"/>
      <c r="BB92" s="773"/>
      <c r="BC92" s="773"/>
      <c r="BD92" s="773"/>
      <c r="BE92" s="773"/>
      <c r="BF92" s="773"/>
      <c r="BG92" s="773"/>
      <c r="BH92" s="773"/>
      <c r="BI92" s="773"/>
      <c r="BJ92" s="773"/>
      <c r="BK92" s="773"/>
      <c r="BL92" s="773"/>
      <c r="BM92" s="773"/>
      <c r="BN92" s="773"/>
      <c r="BO92" s="773"/>
      <c r="BP92" s="773"/>
      <c r="BQ92" s="773"/>
      <c r="BR92" s="773"/>
      <c r="BS92" s="773"/>
      <c r="BT92" s="773"/>
      <c r="BU92" s="773"/>
      <c r="BV92" s="773"/>
      <c r="BW92" s="773"/>
      <c r="BX92" s="773"/>
      <c r="BY92" s="773"/>
      <c r="BZ92" s="773"/>
      <c r="CA92" s="773"/>
      <c r="CB92" s="774"/>
      <c r="CC92" s="184"/>
      <c r="CE92" s="13"/>
      <c r="CF92" s="13"/>
      <c r="CG92" s="13"/>
      <c r="CH92" s="13"/>
      <c r="CI92" s="13"/>
      <c r="CJ92" s="13"/>
      <c r="CK92" s="13"/>
    </row>
    <row r="93" spans="1:89" ht="18" customHeight="1">
      <c r="B93" s="33"/>
      <c r="C93" s="541"/>
      <c r="D93" s="541"/>
      <c r="E93" s="541"/>
      <c r="H93" s="588" t="s">
        <v>325</v>
      </c>
      <c r="J93" s="587"/>
      <c r="K93" s="588"/>
      <c r="L93" s="589"/>
      <c r="M93" s="589"/>
      <c r="N93" s="589"/>
      <c r="O93" s="589"/>
      <c r="P93" s="589"/>
      <c r="Q93" s="589"/>
      <c r="R93" s="589"/>
      <c r="S93" s="589"/>
      <c r="T93" s="589"/>
      <c r="U93" s="589"/>
      <c r="V93" s="589"/>
      <c r="W93" s="589"/>
      <c r="X93" s="589"/>
      <c r="Y93" s="589"/>
      <c r="Z93" s="589"/>
      <c r="AA93" s="589"/>
      <c r="AB93" s="589"/>
      <c r="AC93" s="589"/>
      <c r="AD93" s="589"/>
      <c r="AE93" s="589"/>
      <c r="AF93" s="589"/>
      <c r="AG93" s="589"/>
      <c r="AH93" s="589"/>
      <c r="AI93" s="589"/>
      <c r="AJ93" s="589"/>
      <c r="AK93" s="589"/>
      <c r="AL93" s="589"/>
      <c r="AM93" s="589"/>
      <c r="AN93" s="589"/>
      <c r="AO93" s="589"/>
      <c r="AP93" s="589"/>
      <c r="AQ93" s="589"/>
      <c r="AR93" s="589"/>
      <c r="AS93" s="589"/>
      <c r="AT93" s="589"/>
      <c r="AU93" s="589"/>
      <c r="AV93" s="589"/>
      <c r="AW93" s="589"/>
      <c r="AX93" s="589"/>
      <c r="AY93" s="589"/>
      <c r="AZ93" s="589"/>
      <c r="BA93" s="589"/>
      <c r="BB93" s="589"/>
      <c r="BC93" s="589"/>
      <c r="BD93" s="589"/>
      <c r="BE93" s="589"/>
      <c r="BF93" s="589"/>
      <c r="BG93" s="589"/>
      <c r="BH93" s="589"/>
      <c r="BI93" s="589"/>
      <c r="BJ93" s="589"/>
      <c r="BK93" s="589"/>
      <c r="BL93" s="589"/>
      <c r="BM93" s="589"/>
      <c r="BN93" s="589"/>
      <c r="BO93" s="589"/>
      <c r="BP93" s="589"/>
      <c r="BQ93" s="589"/>
      <c r="BR93" s="589"/>
      <c r="BS93" s="589"/>
      <c r="BT93" s="589"/>
      <c r="BU93" s="589"/>
      <c r="BV93" s="589"/>
      <c r="BW93" s="589"/>
      <c r="BX93" s="589"/>
      <c r="BY93" s="589"/>
      <c r="BZ93" s="589"/>
      <c r="CA93" s="589"/>
      <c r="CB93" s="589"/>
      <c r="CC93" s="184"/>
      <c r="CE93" s="13"/>
      <c r="CF93" s="13"/>
      <c r="CG93" s="13"/>
      <c r="CH93" s="13"/>
      <c r="CI93" s="13"/>
      <c r="CJ93" s="13"/>
      <c r="CK93" s="13"/>
    </row>
    <row r="94" spans="1:89" ht="6" customHeight="1">
      <c r="B94" s="33"/>
      <c r="C94" s="541"/>
      <c r="D94" s="541"/>
      <c r="E94" s="541"/>
      <c r="F94" s="541"/>
      <c r="G94" s="541"/>
      <c r="H94" s="541"/>
      <c r="I94" s="587"/>
      <c r="J94" s="587"/>
      <c r="K94" s="588"/>
      <c r="L94" s="589"/>
      <c r="M94" s="589"/>
      <c r="N94" s="589"/>
      <c r="O94" s="589"/>
      <c r="P94" s="589"/>
      <c r="Q94" s="589"/>
      <c r="R94" s="589"/>
      <c r="S94" s="589"/>
      <c r="T94" s="589"/>
      <c r="U94" s="589"/>
      <c r="V94" s="589"/>
      <c r="W94" s="589"/>
      <c r="X94" s="589"/>
      <c r="Y94" s="589"/>
      <c r="Z94" s="589"/>
      <c r="AA94" s="589"/>
      <c r="AB94" s="589"/>
      <c r="AC94" s="589"/>
      <c r="AD94" s="589"/>
      <c r="AE94" s="589"/>
      <c r="AF94" s="589"/>
      <c r="AG94" s="589"/>
      <c r="AH94" s="589"/>
      <c r="AI94" s="589"/>
      <c r="AJ94" s="589"/>
      <c r="AK94" s="589"/>
      <c r="AL94" s="589"/>
      <c r="AM94" s="589"/>
      <c r="AN94" s="589"/>
      <c r="AO94" s="589"/>
      <c r="AP94" s="589"/>
      <c r="AQ94" s="589"/>
      <c r="AR94" s="589"/>
      <c r="AS94" s="589"/>
      <c r="AT94" s="589"/>
      <c r="AU94" s="589"/>
      <c r="AV94" s="589"/>
      <c r="AW94" s="589"/>
      <c r="AX94" s="589"/>
      <c r="AY94" s="589"/>
      <c r="AZ94" s="589"/>
      <c r="BA94" s="589"/>
      <c r="BB94" s="589"/>
      <c r="BC94" s="589"/>
      <c r="BD94" s="589"/>
      <c r="BE94" s="589"/>
      <c r="BF94" s="589"/>
      <c r="BG94" s="589"/>
      <c r="BH94" s="589"/>
      <c r="BI94" s="589"/>
      <c r="BJ94" s="589"/>
      <c r="BK94" s="589"/>
      <c r="BL94" s="589"/>
      <c r="BM94" s="589"/>
      <c r="BN94" s="589"/>
      <c r="BO94" s="589"/>
      <c r="BP94" s="589"/>
      <c r="BQ94" s="589"/>
      <c r="BR94" s="589"/>
      <c r="BS94" s="589"/>
      <c r="BT94" s="589"/>
      <c r="BU94" s="589"/>
      <c r="BV94" s="589"/>
      <c r="BW94" s="589"/>
      <c r="BX94" s="589"/>
      <c r="BY94" s="589"/>
      <c r="BZ94" s="589"/>
      <c r="CA94" s="589"/>
      <c r="CB94" s="589"/>
      <c r="CC94" s="184"/>
      <c r="CE94" s="13"/>
      <c r="CF94" s="13"/>
      <c r="CG94" s="13"/>
      <c r="CH94" s="13"/>
      <c r="CI94" s="13"/>
      <c r="CJ94" s="13"/>
      <c r="CK94" s="13"/>
    </row>
    <row r="95" spans="1:89" ht="18" customHeight="1">
      <c r="B95" s="33"/>
      <c r="C95" s="541"/>
      <c r="D95" s="541"/>
      <c r="E95" s="16" t="s">
        <v>459</v>
      </c>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541"/>
      <c r="AT95" s="541"/>
      <c r="AU95" s="541"/>
      <c r="AV95" s="541"/>
      <c r="AW95" s="541"/>
      <c r="AX95" s="541"/>
      <c r="AY95" s="541"/>
      <c r="AZ95" s="541"/>
      <c r="BA95" s="541"/>
      <c r="BB95" s="541"/>
      <c r="BC95" s="541"/>
      <c r="BD95" s="541"/>
      <c r="BE95" s="541"/>
      <c r="BF95" s="541"/>
      <c r="BG95" s="541"/>
      <c r="BH95" s="541"/>
      <c r="BI95" s="541"/>
      <c r="BJ95" s="541"/>
      <c r="BK95" s="541"/>
      <c r="BL95" s="541"/>
      <c r="BM95" s="541"/>
      <c r="BN95" s="541"/>
      <c r="BO95" s="541"/>
      <c r="BP95" s="541"/>
      <c r="BQ95" s="541"/>
      <c r="BR95" s="541"/>
      <c r="BS95" s="541"/>
      <c r="BT95" s="541"/>
      <c r="BU95" s="541"/>
      <c r="BV95" s="541"/>
      <c r="BW95" s="541"/>
      <c r="BX95" s="541"/>
      <c r="BY95" s="541"/>
      <c r="BZ95" s="541"/>
      <c r="CA95" s="541"/>
      <c r="CB95" s="541"/>
      <c r="CC95" s="184"/>
      <c r="CE95" s="13"/>
      <c r="CF95" s="13"/>
      <c r="CG95" s="13"/>
      <c r="CH95" s="13"/>
      <c r="CI95" s="13"/>
      <c r="CJ95" s="13"/>
      <c r="CK95" s="13"/>
    </row>
    <row r="96" spans="1:89" ht="18" customHeight="1">
      <c r="A96" s="6">
        <v>10</v>
      </c>
      <c r="B96" s="33"/>
      <c r="C96" s="541"/>
      <c r="D96" s="541"/>
      <c r="E96" s="541"/>
      <c r="F96" s="541"/>
      <c r="G96" s="541"/>
      <c r="H96" s="16" t="s">
        <v>87</v>
      </c>
      <c r="J96" s="541"/>
      <c r="K96" s="541"/>
      <c r="L96" s="541"/>
      <c r="M96" s="541"/>
      <c r="N96" s="541"/>
      <c r="O96" s="541"/>
      <c r="P96" s="541"/>
      <c r="Q96" s="541"/>
      <c r="R96" s="541"/>
      <c r="S96" s="541"/>
      <c r="T96" s="541"/>
      <c r="U96" s="541"/>
      <c r="V96" s="541"/>
      <c r="W96" s="541"/>
      <c r="X96" s="541"/>
      <c r="Y96" s="541"/>
      <c r="Z96" s="541"/>
      <c r="AA96" s="541"/>
      <c r="AB96" s="541"/>
      <c r="AC96" s="541"/>
      <c r="AD96" s="541"/>
      <c r="AE96" s="541"/>
      <c r="AF96" s="541"/>
      <c r="AG96" s="541"/>
      <c r="AH96" s="541"/>
      <c r="AI96" s="541"/>
      <c r="AJ96" s="541"/>
      <c r="AK96" s="541"/>
      <c r="AL96" s="541"/>
      <c r="AM96" s="541"/>
      <c r="AN96" s="541"/>
      <c r="AO96" s="541"/>
      <c r="AP96" s="541"/>
      <c r="AQ96" s="541"/>
      <c r="AR96" s="541"/>
      <c r="AS96" s="541"/>
      <c r="AT96" s="541"/>
      <c r="AU96" s="541"/>
      <c r="AV96" s="541"/>
      <c r="AW96" s="541"/>
      <c r="AX96" s="541"/>
      <c r="AY96" s="541"/>
      <c r="AZ96" s="541"/>
      <c r="BA96" s="541"/>
      <c r="BB96" s="541"/>
      <c r="BC96" s="541"/>
      <c r="BD96" s="541"/>
      <c r="BE96" s="541"/>
      <c r="BF96" s="541"/>
      <c r="BG96" s="541"/>
      <c r="BH96" s="541"/>
      <c r="BI96" s="541"/>
      <c r="BJ96" s="541"/>
      <c r="BK96" s="541"/>
      <c r="BL96" s="541"/>
      <c r="BM96" s="541"/>
      <c r="BN96" s="541"/>
      <c r="BO96" s="541"/>
      <c r="BP96" s="541"/>
      <c r="BQ96" s="541"/>
      <c r="BR96" s="541"/>
      <c r="BS96" s="541"/>
      <c r="BT96" s="541"/>
      <c r="BU96" s="541"/>
      <c r="BV96" s="541"/>
      <c r="BW96" s="541"/>
      <c r="BX96" s="541"/>
      <c r="BY96" s="541"/>
      <c r="BZ96" s="541"/>
      <c r="CA96" s="541"/>
      <c r="CB96" s="541"/>
      <c r="CC96" s="184"/>
      <c r="CE96" s="13"/>
      <c r="CF96" s="13"/>
      <c r="CG96" s="13"/>
      <c r="CH96" s="13"/>
      <c r="CI96" s="13"/>
      <c r="CJ96" s="13"/>
      <c r="CK96" s="13"/>
    </row>
    <row r="97" spans="1:89" ht="18" customHeight="1">
      <c r="A97" s="6">
        <v>11</v>
      </c>
      <c r="B97" s="33"/>
      <c r="C97" s="541"/>
      <c r="D97" s="541"/>
      <c r="E97" s="541"/>
      <c r="F97" s="541"/>
      <c r="G97" s="541"/>
      <c r="H97" s="539" t="s">
        <v>340</v>
      </c>
      <c r="J97" s="587"/>
      <c r="K97" s="587"/>
      <c r="L97" s="587"/>
      <c r="M97" s="587"/>
      <c r="N97" s="587"/>
      <c r="O97" s="587"/>
      <c r="P97" s="587"/>
      <c r="Q97" s="587"/>
      <c r="R97" s="587"/>
      <c r="S97" s="587"/>
      <c r="T97" s="587"/>
      <c r="U97" s="587"/>
      <c r="V97" s="587"/>
      <c r="W97" s="587"/>
      <c r="X97" s="587"/>
      <c r="Y97" s="587"/>
      <c r="Z97" s="587"/>
      <c r="AA97" s="587"/>
      <c r="AB97" s="587"/>
      <c r="AC97" s="587"/>
      <c r="AD97" s="587"/>
      <c r="AE97" s="587"/>
      <c r="AF97" s="587"/>
      <c r="AG97" s="587"/>
      <c r="AH97" s="587"/>
      <c r="AI97" s="587"/>
      <c r="AJ97" s="587"/>
      <c r="AK97" s="587"/>
      <c r="AL97" s="587"/>
      <c r="AM97" s="587"/>
      <c r="AN97" s="587"/>
      <c r="AO97" s="587"/>
      <c r="AP97" s="587"/>
      <c r="AQ97" s="587"/>
      <c r="AR97" s="587"/>
      <c r="AS97" s="587"/>
      <c r="AT97" s="587"/>
      <c r="AU97" s="587"/>
      <c r="AV97" s="587"/>
      <c r="AW97" s="587"/>
      <c r="AX97" s="587"/>
      <c r="AY97" s="587"/>
      <c r="AZ97" s="587"/>
      <c r="BA97" s="587"/>
      <c r="BB97" s="587"/>
      <c r="BC97" s="587"/>
      <c r="BD97" s="587"/>
      <c r="BE97" s="587"/>
      <c r="BF97" s="587"/>
      <c r="BG97" s="587"/>
      <c r="BH97" s="587"/>
      <c r="BI97" s="587"/>
      <c r="BJ97" s="587"/>
      <c r="BK97" s="587"/>
      <c r="BL97" s="587"/>
      <c r="BM97" s="587"/>
      <c r="BN97" s="587"/>
      <c r="BO97" s="587"/>
      <c r="BP97" s="587"/>
      <c r="BQ97" s="587"/>
      <c r="BR97" s="587"/>
      <c r="BS97" s="587"/>
      <c r="BT97" s="587"/>
      <c r="BU97" s="587"/>
      <c r="BV97" s="587"/>
      <c r="BW97" s="587"/>
      <c r="BX97" s="587"/>
      <c r="BY97" s="587"/>
      <c r="BZ97" s="587"/>
      <c r="CA97" s="587"/>
      <c r="CB97" s="587"/>
      <c r="CC97" s="184"/>
      <c r="CE97" s="13"/>
      <c r="CF97" s="13"/>
      <c r="CG97" s="13"/>
      <c r="CH97" s="13"/>
      <c r="CI97" s="13"/>
      <c r="CJ97" s="13"/>
      <c r="CK97" s="13"/>
    </row>
    <row r="98" spans="1:89" ht="18" customHeight="1">
      <c r="B98" s="33"/>
      <c r="C98" s="541"/>
      <c r="D98" s="541"/>
      <c r="E98" s="541"/>
      <c r="F98" s="541"/>
      <c r="G98" s="541"/>
      <c r="H98" s="542"/>
      <c r="I98" s="16" t="s">
        <v>341</v>
      </c>
      <c r="L98" s="587"/>
      <c r="M98" s="587"/>
      <c r="N98" s="587"/>
      <c r="O98" s="587"/>
      <c r="P98" s="587"/>
      <c r="Q98" s="587"/>
      <c r="R98" s="587"/>
      <c r="S98" s="587"/>
      <c r="T98" s="587"/>
      <c r="U98" s="587"/>
      <c r="V98" s="587"/>
      <c r="W98" s="590"/>
      <c r="X98" s="590"/>
      <c r="Y98" s="966"/>
      <c r="Z98" s="967"/>
      <c r="AA98" s="967"/>
      <c r="AB98" s="967"/>
      <c r="AC98" s="968"/>
      <c r="AD98" s="965" t="s">
        <v>342</v>
      </c>
      <c r="AE98" s="965"/>
      <c r="AF98" s="590"/>
      <c r="AI98" s="587"/>
      <c r="AJ98" s="587"/>
      <c r="AK98" s="587"/>
      <c r="AL98" s="587"/>
      <c r="AM98" s="587"/>
      <c r="AN98" s="587"/>
      <c r="AO98" s="587"/>
      <c r="AP98" s="587"/>
      <c r="AQ98" s="587"/>
      <c r="AR98" s="587"/>
      <c r="AS98" s="587"/>
      <c r="AT98" s="587"/>
      <c r="AU98" s="587"/>
      <c r="AV98" s="587"/>
      <c r="AW98" s="587"/>
      <c r="AX98" s="587"/>
      <c r="AY98" s="587"/>
      <c r="AZ98" s="587"/>
      <c r="BA98" s="587"/>
      <c r="BB98" s="587"/>
      <c r="BC98" s="587"/>
      <c r="BD98" s="587"/>
      <c r="BE98" s="587"/>
      <c r="BF98" s="587"/>
      <c r="BG98" s="587"/>
      <c r="BH98" s="587"/>
      <c r="BI98" s="587"/>
      <c r="BJ98" s="587"/>
      <c r="BK98" s="587"/>
      <c r="BL98" s="587"/>
      <c r="BM98" s="587"/>
      <c r="BN98" s="587"/>
      <c r="BO98" s="587"/>
      <c r="BP98" s="587"/>
      <c r="BQ98" s="587"/>
      <c r="BR98" s="587"/>
      <c r="BS98" s="587"/>
      <c r="BT98" s="587"/>
      <c r="BU98" s="587"/>
      <c r="BV98" s="587"/>
      <c r="BW98" s="587"/>
      <c r="BX98" s="587"/>
      <c r="BY98" s="587"/>
      <c r="BZ98" s="587"/>
      <c r="CA98" s="587"/>
      <c r="CB98" s="587"/>
      <c r="CC98" s="184"/>
    </row>
    <row r="99" spans="1:89" ht="18" customHeight="1">
      <c r="B99" s="33"/>
      <c r="C99" s="541"/>
      <c r="D99" s="541"/>
      <c r="E99" s="541"/>
      <c r="F99" s="541"/>
      <c r="G99" s="541"/>
      <c r="H99" s="541"/>
      <c r="I99" s="585" t="s">
        <v>343</v>
      </c>
      <c r="J99" s="587"/>
      <c r="L99" s="587"/>
      <c r="M99" s="587"/>
      <c r="N99" s="587"/>
      <c r="O99" s="587"/>
      <c r="P99" s="587"/>
      <c r="Q99" s="587"/>
      <c r="R99" s="587"/>
      <c r="S99" s="587"/>
      <c r="T99" s="587"/>
      <c r="U99" s="587"/>
      <c r="V99" s="587"/>
      <c r="W99" s="587"/>
      <c r="X99" s="587"/>
      <c r="Y99" s="587"/>
      <c r="Z99" s="587"/>
      <c r="AA99" s="587"/>
      <c r="AB99" s="587"/>
      <c r="AC99" s="587"/>
      <c r="AD99" s="587"/>
      <c r="AE99" s="587"/>
      <c r="AF99" s="587"/>
      <c r="AG99" s="587"/>
      <c r="AH99" s="587"/>
      <c r="AI99" s="587"/>
      <c r="AJ99" s="587"/>
      <c r="AK99" s="587"/>
      <c r="AL99" s="587"/>
      <c r="AM99" s="587"/>
      <c r="AN99" s="587"/>
      <c r="AO99" s="587"/>
      <c r="AP99" s="587"/>
      <c r="AQ99" s="587"/>
      <c r="AR99" s="587"/>
      <c r="AS99" s="587"/>
      <c r="AT99" s="587"/>
      <c r="AU99" s="587"/>
      <c r="AV99" s="587"/>
      <c r="AW99" s="587"/>
      <c r="AX99" s="587"/>
      <c r="AY99" s="587"/>
      <c r="AZ99" s="587"/>
      <c r="BA99" s="587"/>
      <c r="BB99" s="587"/>
      <c r="BC99" s="587"/>
      <c r="BD99" s="587"/>
      <c r="BE99" s="587"/>
      <c r="BF99" s="587"/>
      <c r="BG99" s="587"/>
      <c r="BH99" s="587"/>
      <c r="BI99" s="587"/>
      <c r="BJ99" s="587"/>
      <c r="BK99" s="587"/>
      <c r="BL99" s="587"/>
      <c r="BM99" s="587"/>
      <c r="BN99" s="587"/>
      <c r="BO99" s="587"/>
      <c r="BP99" s="587"/>
      <c r="BQ99" s="587"/>
      <c r="BR99" s="587"/>
      <c r="BS99" s="587"/>
      <c r="BT99" s="587"/>
      <c r="BU99" s="587"/>
      <c r="BV99" s="587"/>
      <c r="BW99" s="587"/>
      <c r="BX99" s="587"/>
      <c r="BY99" s="587"/>
      <c r="BZ99" s="587"/>
      <c r="CA99" s="587"/>
      <c r="CB99" s="587"/>
      <c r="CC99" s="184"/>
    </row>
    <row r="100" spans="1:89" ht="18" customHeight="1">
      <c r="B100" s="33"/>
      <c r="C100" s="541"/>
      <c r="D100" s="541"/>
      <c r="E100" s="541"/>
      <c r="F100" s="541"/>
      <c r="G100" s="541"/>
      <c r="H100" s="541"/>
      <c r="I100" s="766"/>
      <c r="J100" s="767"/>
      <c r="K100" s="767"/>
      <c r="L100" s="767"/>
      <c r="M100" s="767"/>
      <c r="N100" s="767"/>
      <c r="O100" s="767"/>
      <c r="P100" s="767"/>
      <c r="Q100" s="767"/>
      <c r="R100" s="767"/>
      <c r="S100" s="767"/>
      <c r="T100" s="767"/>
      <c r="U100" s="767"/>
      <c r="V100" s="767"/>
      <c r="W100" s="767"/>
      <c r="X100" s="767"/>
      <c r="Y100" s="767"/>
      <c r="Z100" s="767"/>
      <c r="AA100" s="767"/>
      <c r="AB100" s="767"/>
      <c r="AC100" s="767"/>
      <c r="AD100" s="767"/>
      <c r="AE100" s="767"/>
      <c r="AF100" s="767"/>
      <c r="AG100" s="767"/>
      <c r="AH100" s="767"/>
      <c r="AI100" s="767"/>
      <c r="AJ100" s="767"/>
      <c r="AK100" s="767"/>
      <c r="AL100" s="767"/>
      <c r="AM100" s="767"/>
      <c r="AN100" s="767"/>
      <c r="AO100" s="767"/>
      <c r="AP100" s="767"/>
      <c r="AQ100" s="767"/>
      <c r="AR100" s="767"/>
      <c r="AS100" s="767"/>
      <c r="AT100" s="767"/>
      <c r="AU100" s="767"/>
      <c r="AV100" s="767"/>
      <c r="AW100" s="767"/>
      <c r="AX100" s="767"/>
      <c r="AY100" s="767"/>
      <c r="AZ100" s="767"/>
      <c r="BA100" s="767"/>
      <c r="BB100" s="767"/>
      <c r="BC100" s="767"/>
      <c r="BD100" s="767"/>
      <c r="BE100" s="767"/>
      <c r="BF100" s="767"/>
      <c r="BG100" s="767"/>
      <c r="BH100" s="767"/>
      <c r="BI100" s="767"/>
      <c r="BJ100" s="767"/>
      <c r="BK100" s="767"/>
      <c r="BL100" s="767"/>
      <c r="BM100" s="767"/>
      <c r="BN100" s="767"/>
      <c r="BO100" s="767"/>
      <c r="BP100" s="767"/>
      <c r="BQ100" s="767"/>
      <c r="BR100" s="767"/>
      <c r="BS100" s="767"/>
      <c r="BT100" s="767"/>
      <c r="BU100" s="767"/>
      <c r="BV100" s="767"/>
      <c r="BW100" s="767"/>
      <c r="BX100" s="767"/>
      <c r="BY100" s="767"/>
      <c r="BZ100" s="767"/>
      <c r="CA100" s="767"/>
      <c r="CB100" s="768"/>
      <c r="CC100" s="184"/>
    </row>
    <row r="101" spans="1:89" ht="18" customHeight="1">
      <c r="B101" s="33"/>
      <c r="C101" s="541"/>
      <c r="D101" s="541"/>
      <c r="E101" s="541"/>
      <c r="F101" s="541"/>
      <c r="G101" s="541"/>
      <c r="H101" s="541"/>
      <c r="I101" s="772"/>
      <c r="J101" s="773"/>
      <c r="K101" s="773"/>
      <c r="L101" s="773"/>
      <c r="M101" s="773"/>
      <c r="N101" s="773"/>
      <c r="O101" s="773"/>
      <c r="P101" s="773"/>
      <c r="Q101" s="773"/>
      <c r="R101" s="773"/>
      <c r="S101" s="773"/>
      <c r="T101" s="773"/>
      <c r="U101" s="773"/>
      <c r="V101" s="773"/>
      <c r="W101" s="773"/>
      <c r="X101" s="773"/>
      <c r="Y101" s="773"/>
      <c r="Z101" s="773"/>
      <c r="AA101" s="773"/>
      <c r="AB101" s="773"/>
      <c r="AC101" s="773"/>
      <c r="AD101" s="773"/>
      <c r="AE101" s="773"/>
      <c r="AF101" s="773"/>
      <c r="AG101" s="773"/>
      <c r="AH101" s="773"/>
      <c r="AI101" s="773"/>
      <c r="AJ101" s="773"/>
      <c r="AK101" s="773"/>
      <c r="AL101" s="773"/>
      <c r="AM101" s="773"/>
      <c r="AN101" s="773"/>
      <c r="AO101" s="773"/>
      <c r="AP101" s="773"/>
      <c r="AQ101" s="773"/>
      <c r="AR101" s="773"/>
      <c r="AS101" s="773"/>
      <c r="AT101" s="773"/>
      <c r="AU101" s="773"/>
      <c r="AV101" s="773"/>
      <c r="AW101" s="773"/>
      <c r="AX101" s="773"/>
      <c r="AY101" s="773"/>
      <c r="AZ101" s="773"/>
      <c r="BA101" s="773"/>
      <c r="BB101" s="773"/>
      <c r="BC101" s="773"/>
      <c r="BD101" s="773"/>
      <c r="BE101" s="773"/>
      <c r="BF101" s="773"/>
      <c r="BG101" s="773"/>
      <c r="BH101" s="773"/>
      <c r="BI101" s="773"/>
      <c r="BJ101" s="773"/>
      <c r="BK101" s="773"/>
      <c r="BL101" s="773"/>
      <c r="BM101" s="773"/>
      <c r="BN101" s="773"/>
      <c r="BO101" s="773"/>
      <c r="BP101" s="773"/>
      <c r="BQ101" s="773"/>
      <c r="BR101" s="773"/>
      <c r="BS101" s="773"/>
      <c r="BT101" s="773"/>
      <c r="BU101" s="773"/>
      <c r="BV101" s="773"/>
      <c r="BW101" s="773"/>
      <c r="BX101" s="773"/>
      <c r="BY101" s="773"/>
      <c r="BZ101" s="773"/>
      <c r="CA101" s="773"/>
      <c r="CB101" s="774"/>
      <c r="CC101" s="184"/>
    </row>
    <row r="102" spans="1:89" ht="18" customHeight="1">
      <c r="B102" s="33"/>
      <c r="C102" s="541"/>
      <c r="D102" s="541"/>
      <c r="E102" s="541"/>
      <c r="F102" s="541"/>
      <c r="G102" s="541"/>
      <c r="H102" s="588" t="s">
        <v>344</v>
      </c>
      <c r="J102" s="589"/>
      <c r="K102" s="589"/>
      <c r="L102" s="591"/>
      <c r="M102" s="591"/>
      <c r="N102" s="591"/>
      <c r="O102" s="591"/>
      <c r="P102" s="591"/>
      <c r="Q102" s="591"/>
      <c r="R102" s="591"/>
      <c r="S102" s="591"/>
      <c r="T102" s="591"/>
      <c r="U102" s="591"/>
      <c r="V102" s="591"/>
      <c r="W102" s="591"/>
      <c r="X102" s="591"/>
      <c r="Y102" s="591"/>
      <c r="Z102" s="591"/>
      <c r="AA102" s="591"/>
      <c r="AB102" s="591"/>
      <c r="AC102" s="591"/>
      <c r="AD102" s="591"/>
      <c r="AE102" s="591"/>
      <c r="AF102" s="591"/>
      <c r="AG102" s="591"/>
      <c r="AH102" s="591"/>
      <c r="AI102" s="591"/>
      <c r="AJ102" s="591"/>
      <c r="AK102" s="591"/>
      <c r="AL102" s="591"/>
      <c r="AM102" s="591"/>
      <c r="AN102" s="591"/>
      <c r="AO102" s="591"/>
      <c r="AP102" s="591"/>
      <c r="AQ102" s="591"/>
      <c r="AR102" s="591"/>
      <c r="AS102" s="591"/>
      <c r="AT102" s="591"/>
      <c r="AU102" s="591"/>
      <c r="AV102" s="591"/>
      <c r="AW102" s="591"/>
      <c r="AX102" s="591"/>
      <c r="AY102" s="591"/>
      <c r="AZ102" s="591"/>
      <c r="BA102" s="591"/>
      <c r="BB102" s="591"/>
      <c r="BC102" s="591"/>
      <c r="BD102" s="591"/>
      <c r="BE102" s="591"/>
      <c r="BF102" s="591"/>
      <c r="BG102" s="591"/>
      <c r="BH102" s="591"/>
      <c r="BI102" s="591"/>
      <c r="BJ102" s="591"/>
      <c r="BK102" s="591"/>
      <c r="BL102" s="591"/>
      <c r="BM102" s="591"/>
      <c r="BN102" s="591"/>
      <c r="BO102" s="591"/>
      <c r="BP102" s="591"/>
      <c r="BQ102" s="591"/>
      <c r="BR102" s="591"/>
      <c r="BS102" s="591"/>
      <c r="BT102" s="591"/>
      <c r="BU102" s="591"/>
      <c r="BV102" s="591"/>
      <c r="BW102" s="591"/>
      <c r="BX102" s="591"/>
      <c r="BY102" s="591"/>
      <c r="BZ102" s="591"/>
      <c r="CA102" s="591"/>
      <c r="CB102" s="591"/>
      <c r="CC102" s="184"/>
      <c r="CE102" s="13"/>
      <c r="CF102" s="13"/>
      <c r="CG102" s="13"/>
      <c r="CH102" s="13"/>
      <c r="CI102" s="13"/>
      <c r="CJ102" s="13"/>
      <c r="CK102" s="13"/>
    </row>
    <row r="103" spans="1:89" ht="6" customHeight="1" thickBot="1">
      <c r="B103" s="43"/>
      <c r="C103" s="99"/>
      <c r="D103" s="99"/>
      <c r="E103" s="99"/>
      <c r="F103" s="99"/>
      <c r="G103" s="99"/>
      <c r="H103" s="99"/>
      <c r="I103" s="99"/>
      <c r="J103" s="99"/>
      <c r="K103" s="99"/>
      <c r="L103" s="186"/>
      <c r="M103" s="186"/>
      <c r="N103" s="186"/>
      <c r="O103" s="186"/>
      <c r="P103" s="186"/>
      <c r="Q103" s="186"/>
      <c r="R103" s="186"/>
      <c r="S103" s="186"/>
      <c r="T103" s="186"/>
      <c r="U103" s="186"/>
      <c r="V103" s="186"/>
      <c r="W103" s="186"/>
      <c r="X103" s="186"/>
      <c r="Y103" s="186"/>
      <c r="Z103" s="186"/>
      <c r="AA103" s="186"/>
      <c r="AB103" s="186"/>
      <c r="AC103" s="186"/>
      <c r="AD103" s="186"/>
      <c r="AE103" s="186"/>
      <c r="AF103" s="186"/>
      <c r="AG103" s="186"/>
      <c r="AH103" s="186"/>
      <c r="AI103" s="186"/>
      <c r="AJ103" s="186"/>
      <c r="AK103" s="186"/>
      <c r="AL103" s="186"/>
      <c r="AM103" s="186"/>
      <c r="AN103" s="186"/>
      <c r="AO103" s="186"/>
      <c r="AP103" s="186"/>
      <c r="AQ103" s="186"/>
      <c r="AR103" s="186"/>
      <c r="AS103" s="186"/>
      <c r="AT103" s="186"/>
      <c r="AU103" s="186"/>
      <c r="AV103" s="186"/>
      <c r="AW103" s="186"/>
      <c r="AX103" s="186"/>
      <c r="AY103" s="186"/>
      <c r="AZ103" s="186"/>
      <c r="BA103" s="186"/>
      <c r="BB103" s="186"/>
      <c r="BC103" s="186"/>
      <c r="BD103" s="186"/>
      <c r="BE103" s="186"/>
      <c r="BF103" s="186"/>
      <c r="BG103" s="186"/>
      <c r="BH103" s="186"/>
      <c r="BI103" s="186"/>
      <c r="BJ103" s="186"/>
      <c r="BK103" s="186"/>
      <c r="BL103" s="186"/>
      <c r="BM103" s="186"/>
      <c r="BN103" s="186"/>
      <c r="BO103" s="186"/>
      <c r="BP103" s="186"/>
      <c r="BQ103" s="186"/>
      <c r="BR103" s="186"/>
      <c r="BS103" s="186"/>
      <c r="BT103" s="186"/>
      <c r="BU103" s="186"/>
      <c r="BV103" s="186"/>
      <c r="BW103" s="186"/>
      <c r="BX103" s="186"/>
      <c r="BY103" s="186"/>
      <c r="BZ103" s="186"/>
      <c r="CA103" s="186"/>
      <c r="CB103" s="186"/>
      <c r="CC103" s="100"/>
      <c r="CE103" s="13"/>
      <c r="CF103" s="13"/>
      <c r="CG103" s="13"/>
      <c r="CH103" s="13"/>
      <c r="CI103" s="13"/>
      <c r="CJ103" s="13"/>
      <c r="CK103" s="13"/>
    </row>
    <row r="104" spans="1:89" ht="18" customHeight="1" thickBot="1">
      <c r="B104" s="922" t="s">
        <v>320</v>
      </c>
      <c r="C104" s="923"/>
      <c r="D104" s="923"/>
      <c r="E104" s="923"/>
      <c r="F104" s="923"/>
      <c r="G104" s="923"/>
      <c r="H104" s="923"/>
      <c r="I104" s="923"/>
      <c r="J104" s="923"/>
      <c r="K104" s="923"/>
      <c r="L104" s="923"/>
      <c r="M104" s="923"/>
      <c r="N104" s="923"/>
      <c r="O104" s="923"/>
      <c r="P104" s="923"/>
      <c r="Q104" s="923"/>
      <c r="R104" s="923"/>
      <c r="S104" s="923"/>
      <c r="T104" s="923"/>
      <c r="U104" s="923"/>
      <c r="V104" s="923"/>
      <c r="W104" s="923"/>
      <c r="X104" s="923"/>
      <c r="Y104" s="923"/>
      <c r="Z104" s="923"/>
      <c r="AA104" s="923"/>
      <c r="AB104" s="923"/>
      <c r="AC104" s="923"/>
      <c r="AD104" s="923"/>
      <c r="AE104" s="923"/>
      <c r="AF104" s="923"/>
      <c r="AG104" s="923"/>
      <c r="AH104" s="923"/>
      <c r="AI104" s="923"/>
      <c r="AJ104" s="923"/>
      <c r="AK104" s="923"/>
      <c r="AL104" s="923"/>
      <c r="AM104" s="923"/>
      <c r="AN104" s="923"/>
      <c r="AO104" s="923"/>
      <c r="AP104" s="923"/>
      <c r="AQ104" s="923"/>
      <c r="AR104" s="923"/>
      <c r="AS104" s="923"/>
      <c r="AT104" s="923"/>
      <c r="AU104" s="923"/>
      <c r="AV104" s="923"/>
      <c r="AW104" s="923"/>
      <c r="AX104" s="923"/>
      <c r="AY104" s="923"/>
      <c r="AZ104" s="923"/>
      <c r="BA104" s="923"/>
      <c r="BB104" s="923"/>
      <c r="BC104" s="923"/>
      <c r="BD104" s="923"/>
      <c r="BE104" s="923"/>
      <c r="BF104" s="923"/>
      <c r="BG104" s="923"/>
      <c r="BH104" s="923"/>
      <c r="BI104" s="923"/>
      <c r="BJ104" s="923"/>
      <c r="BK104" s="923"/>
      <c r="BL104" s="923"/>
      <c r="BM104" s="923"/>
      <c r="BN104" s="923"/>
      <c r="BO104" s="923"/>
      <c r="BP104" s="923"/>
      <c r="BQ104" s="923"/>
      <c r="BR104" s="923"/>
      <c r="BS104" s="923"/>
      <c r="BT104" s="923"/>
      <c r="BU104" s="923"/>
      <c r="BV104" s="923"/>
      <c r="BW104" s="923"/>
      <c r="BX104" s="923"/>
      <c r="BY104" s="923"/>
      <c r="BZ104" s="923"/>
      <c r="CA104" s="923"/>
      <c r="CB104" s="923"/>
      <c r="CC104" s="924"/>
    </row>
    <row r="105" spans="1:89" ht="17.25" customHeight="1">
      <c r="B105" s="18" t="s">
        <v>301</v>
      </c>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c r="BI105" s="19"/>
      <c r="BJ105" s="19"/>
      <c r="BK105" s="19"/>
      <c r="BL105" s="19"/>
      <c r="BM105" s="19"/>
      <c r="BN105" s="19"/>
      <c r="BO105" s="19"/>
      <c r="BP105" s="19"/>
      <c r="BQ105" s="19"/>
      <c r="BR105" s="19"/>
      <c r="BS105" s="19"/>
      <c r="BT105" s="19"/>
      <c r="BU105" s="19"/>
      <c r="BV105" s="19"/>
      <c r="BW105" s="19"/>
      <c r="BX105" s="19"/>
      <c r="BY105" s="19"/>
      <c r="BZ105" s="19"/>
      <c r="CA105" s="19"/>
      <c r="CB105" s="19"/>
      <c r="CC105" s="538"/>
    </row>
    <row r="106" spans="1:89" ht="12.6" customHeight="1">
      <c r="B106" s="182"/>
      <c r="C106" s="766"/>
      <c r="D106" s="767"/>
      <c r="E106" s="767"/>
      <c r="F106" s="767"/>
      <c r="G106" s="767"/>
      <c r="H106" s="767"/>
      <c r="I106" s="767"/>
      <c r="J106" s="767"/>
      <c r="K106" s="767"/>
      <c r="L106" s="767"/>
      <c r="M106" s="767"/>
      <c r="N106" s="767"/>
      <c r="O106" s="767"/>
      <c r="P106" s="767"/>
      <c r="Q106" s="767"/>
      <c r="R106" s="767"/>
      <c r="S106" s="767"/>
      <c r="T106" s="767"/>
      <c r="U106" s="767"/>
      <c r="V106" s="767"/>
      <c r="W106" s="767"/>
      <c r="X106" s="767"/>
      <c r="Y106" s="767"/>
      <c r="Z106" s="767"/>
      <c r="AA106" s="767"/>
      <c r="AB106" s="767"/>
      <c r="AC106" s="767"/>
      <c r="AD106" s="767"/>
      <c r="AE106" s="767"/>
      <c r="AF106" s="767"/>
      <c r="AG106" s="767"/>
      <c r="AH106" s="767"/>
      <c r="AI106" s="767"/>
      <c r="AJ106" s="767"/>
      <c r="AK106" s="767"/>
      <c r="AL106" s="767"/>
      <c r="AM106" s="767"/>
      <c r="AN106" s="767"/>
      <c r="AO106" s="767"/>
      <c r="AP106" s="767"/>
      <c r="AQ106" s="767"/>
      <c r="AR106" s="767"/>
      <c r="AS106" s="767"/>
      <c r="AT106" s="767"/>
      <c r="AU106" s="767"/>
      <c r="AV106" s="767"/>
      <c r="AW106" s="767"/>
      <c r="AX106" s="767"/>
      <c r="AY106" s="767"/>
      <c r="AZ106" s="767"/>
      <c r="BA106" s="767"/>
      <c r="BB106" s="767"/>
      <c r="BC106" s="767"/>
      <c r="BD106" s="767"/>
      <c r="BE106" s="767"/>
      <c r="BF106" s="767"/>
      <c r="BG106" s="767"/>
      <c r="BH106" s="767"/>
      <c r="BI106" s="767"/>
      <c r="BJ106" s="767"/>
      <c r="BK106" s="767"/>
      <c r="BL106" s="767"/>
      <c r="BM106" s="767"/>
      <c r="BN106" s="767"/>
      <c r="BO106" s="767"/>
      <c r="BP106" s="767"/>
      <c r="BQ106" s="767"/>
      <c r="BR106" s="767"/>
      <c r="BS106" s="767"/>
      <c r="BT106" s="767"/>
      <c r="BU106" s="767"/>
      <c r="BV106" s="767"/>
      <c r="BW106" s="767"/>
      <c r="BX106" s="767"/>
      <c r="BY106" s="767"/>
      <c r="BZ106" s="767"/>
      <c r="CA106" s="767"/>
      <c r="CB106" s="768"/>
      <c r="CC106" s="183"/>
    </row>
    <row r="107" spans="1:89" ht="12.6" customHeight="1">
      <c r="B107" s="182"/>
      <c r="C107" s="769"/>
      <c r="D107" s="770"/>
      <c r="E107" s="770"/>
      <c r="F107" s="770"/>
      <c r="G107" s="770"/>
      <c r="H107" s="770"/>
      <c r="I107" s="770"/>
      <c r="J107" s="770"/>
      <c r="K107" s="770"/>
      <c r="L107" s="770"/>
      <c r="M107" s="770"/>
      <c r="N107" s="770"/>
      <c r="O107" s="770"/>
      <c r="P107" s="770"/>
      <c r="Q107" s="770"/>
      <c r="R107" s="770"/>
      <c r="S107" s="770"/>
      <c r="T107" s="770"/>
      <c r="U107" s="770"/>
      <c r="V107" s="770"/>
      <c r="W107" s="770"/>
      <c r="X107" s="770"/>
      <c r="Y107" s="770"/>
      <c r="Z107" s="770"/>
      <c r="AA107" s="770"/>
      <c r="AB107" s="770"/>
      <c r="AC107" s="770"/>
      <c r="AD107" s="770"/>
      <c r="AE107" s="770"/>
      <c r="AF107" s="770"/>
      <c r="AG107" s="770"/>
      <c r="AH107" s="770"/>
      <c r="AI107" s="770"/>
      <c r="AJ107" s="770"/>
      <c r="AK107" s="770"/>
      <c r="AL107" s="770"/>
      <c r="AM107" s="770"/>
      <c r="AN107" s="770"/>
      <c r="AO107" s="770"/>
      <c r="AP107" s="770"/>
      <c r="AQ107" s="770"/>
      <c r="AR107" s="770"/>
      <c r="AS107" s="770"/>
      <c r="AT107" s="770"/>
      <c r="AU107" s="770"/>
      <c r="AV107" s="770"/>
      <c r="AW107" s="770"/>
      <c r="AX107" s="770"/>
      <c r="AY107" s="770"/>
      <c r="AZ107" s="770"/>
      <c r="BA107" s="770"/>
      <c r="BB107" s="770"/>
      <c r="BC107" s="770"/>
      <c r="BD107" s="770"/>
      <c r="BE107" s="770"/>
      <c r="BF107" s="770"/>
      <c r="BG107" s="770"/>
      <c r="BH107" s="770"/>
      <c r="BI107" s="770"/>
      <c r="BJ107" s="770"/>
      <c r="BK107" s="770"/>
      <c r="BL107" s="770"/>
      <c r="BM107" s="770"/>
      <c r="BN107" s="770"/>
      <c r="BO107" s="770"/>
      <c r="BP107" s="770"/>
      <c r="BQ107" s="770"/>
      <c r="BR107" s="770"/>
      <c r="BS107" s="770"/>
      <c r="BT107" s="770"/>
      <c r="BU107" s="770"/>
      <c r="BV107" s="770"/>
      <c r="BW107" s="770"/>
      <c r="BX107" s="770"/>
      <c r="BY107" s="770"/>
      <c r="BZ107" s="770"/>
      <c r="CA107" s="770"/>
      <c r="CB107" s="771"/>
      <c r="CC107" s="183"/>
    </row>
    <row r="108" spans="1:89" ht="12.6" customHeight="1">
      <c r="B108" s="182"/>
      <c r="C108" s="769"/>
      <c r="D108" s="770"/>
      <c r="E108" s="770"/>
      <c r="F108" s="770"/>
      <c r="G108" s="770"/>
      <c r="H108" s="770"/>
      <c r="I108" s="770"/>
      <c r="J108" s="770"/>
      <c r="K108" s="770"/>
      <c r="L108" s="770"/>
      <c r="M108" s="770"/>
      <c r="N108" s="770"/>
      <c r="O108" s="770"/>
      <c r="P108" s="770"/>
      <c r="Q108" s="770"/>
      <c r="R108" s="770"/>
      <c r="S108" s="770"/>
      <c r="T108" s="770"/>
      <c r="U108" s="770"/>
      <c r="V108" s="770"/>
      <c r="W108" s="770"/>
      <c r="X108" s="770"/>
      <c r="Y108" s="770"/>
      <c r="Z108" s="770"/>
      <c r="AA108" s="770"/>
      <c r="AB108" s="770"/>
      <c r="AC108" s="770"/>
      <c r="AD108" s="770"/>
      <c r="AE108" s="770"/>
      <c r="AF108" s="770"/>
      <c r="AG108" s="770"/>
      <c r="AH108" s="770"/>
      <c r="AI108" s="770"/>
      <c r="AJ108" s="770"/>
      <c r="AK108" s="770"/>
      <c r="AL108" s="770"/>
      <c r="AM108" s="770"/>
      <c r="AN108" s="770"/>
      <c r="AO108" s="770"/>
      <c r="AP108" s="770"/>
      <c r="AQ108" s="770"/>
      <c r="AR108" s="770"/>
      <c r="AS108" s="770"/>
      <c r="AT108" s="770"/>
      <c r="AU108" s="770"/>
      <c r="AV108" s="770"/>
      <c r="AW108" s="770"/>
      <c r="AX108" s="770"/>
      <c r="AY108" s="770"/>
      <c r="AZ108" s="770"/>
      <c r="BA108" s="770"/>
      <c r="BB108" s="770"/>
      <c r="BC108" s="770"/>
      <c r="BD108" s="770"/>
      <c r="BE108" s="770"/>
      <c r="BF108" s="770"/>
      <c r="BG108" s="770"/>
      <c r="BH108" s="770"/>
      <c r="BI108" s="770"/>
      <c r="BJ108" s="770"/>
      <c r="BK108" s="770"/>
      <c r="BL108" s="770"/>
      <c r="BM108" s="770"/>
      <c r="BN108" s="770"/>
      <c r="BO108" s="770"/>
      <c r="BP108" s="770"/>
      <c r="BQ108" s="770"/>
      <c r="BR108" s="770"/>
      <c r="BS108" s="770"/>
      <c r="BT108" s="770"/>
      <c r="BU108" s="770"/>
      <c r="BV108" s="770"/>
      <c r="BW108" s="770"/>
      <c r="BX108" s="770"/>
      <c r="BY108" s="770"/>
      <c r="BZ108" s="770"/>
      <c r="CA108" s="770"/>
      <c r="CB108" s="771"/>
      <c r="CC108" s="183"/>
    </row>
    <row r="109" spans="1:89" ht="12.6" customHeight="1">
      <c r="B109" s="182"/>
      <c r="C109" s="769"/>
      <c r="D109" s="770"/>
      <c r="E109" s="770"/>
      <c r="F109" s="770"/>
      <c r="G109" s="770"/>
      <c r="H109" s="770"/>
      <c r="I109" s="770"/>
      <c r="J109" s="770"/>
      <c r="K109" s="770"/>
      <c r="L109" s="770"/>
      <c r="M109" s="770"/>
      <c r="N109" s="770"/>
      <c r="O109" s="770"/>
      <c r="P109" s="770"/>
      <c r="Q109" s="770"/>
      <c r="R109" s="770"/>
      <c r="S109" s="770"/>
      <c r="T109" s="770"/>
      <c r="U109" s="770"/>
      <c r="V109" s="770"/>
      <c r="W109" s="770"/>
      <c r="X109" s="770"/>
      <c r="Y109" s="770"/>
      <c r="Z109" s="770"/>
      <c r="AA109" s="770"/>
      <c r="AB109" s="770"/>
      <c r="AC109" s="770"/>
      <c r="AD109" s="770"/>
      <c r="AE109" s="770"/>
      <c r="AF109" s="770"/>
      <c r="AG109" s="770"/>
      <c r="AH109" s="770"/>
      <c r="AI109" s="770"/>
      <c r="AJ109" s="770"/>
      <c r="AK109" s="770"/>
      <c r="AL109" s="770"/>
      <c r="AM109" s="770"/>
      <c r="AN109" s="770"/>
      <c r="AO109" s="770"/>
      <c r="AP109" s="770"/>
      <c r="AQ109" s="770"/>
      <c r="AR109" s="770"/>
      <c r="AS109" s="770"/>
      <c r="AT109" s="770"/>
      <c r="AU109" s="770"/>
      <c r="AV109" s="770"/>
      <c r="AW109" s="770"/>
      <c r="AX109" s="770"/>
      <c r="AY109" s="770"/>
      <c r="AZ109" s="770"/>
      <c r="BA109" s="770"/>
      <c r="BB109" s="770"/>
      <c r="BC109" s="770"/>
      <c r="BD109" s="770"/>
      <c r="BE109" s="770"/>
      <c r="BF109" s="770"/>
      <c r="BG109" s="770"/>
      <c r="BH109" s="770"/>
      <c r="BI109" s="770"/>
      <c r="BJ109" s="770"/>
      <c r="BK109" s="770"/>
      <c r="BL109" s="770"/>
      <c r="BM109" s="770"/>
      <c r="BN109" s="770"/>
      <c r="BO109" s="770"/>
      <c r="BP109" s="770"/>
      <c r="BQ109" s="770"/>
      <c r="BR109" s="770"/>
      <c r="BS109" s="770"/>
      <c r="BT109" s="770"/>
      <c r="BU109" s="770"/>
      <c r="BV109" s="770"/>
      <c r="BW109" s="770"/>
      <c r="BX109" s="770"/>
      <c r="BY109" s="770"/>
      <c r="BZ109" s="770"/>
      <c r="CA109" s="770"/>
      <c r="CB109" s="771"/>
      <c r="CC109" s="183"/>
    </row>
    <row r="110" spans="1:89" ht="12.6" customHeight="1">
      <c r="B110" s="182"/>
      <c r="C110" s="769"/>
      <c r="D110" s="770"/>
      <c r="E110" s="770"/>
      <c r="F110" s="770"/>
      <c r="G110" s="770"/>
      <c r="H110" s="770"/>
      <c r="I110" s="770"/>
      <c r="J110" s="770"/>
      <c r="K110" s="770"/>
      <c r="L110" s="770"/>
      <c r="M110" s="770"/>
      <c r="N110" s="770"/>
      <c r="O110" s="770"/>
      <c r="P110" s="770"/>
      <c r="Q110" s="770"/>
      <c r="R110" s="770"/>
      <c r="S110" s="770"/>
      <c r="T110" s="770"/>
      <c r="U110" s="770"/>
      <c r="V110" s="770"/>
      <c r="W110" s="770"/>
      <c r="X110" s="770"/>
      <c r="Y110" s="770"/>
      <c r="Z110" s="770"/>
      <c r="AA110" s="770"/>
      <c r="AB110" s="770"/>
      <c r="AC110" s="770"/>
      <c r="AD110" s="770"/>
      <c r="AE110" s="770"/>
      <c r="AF110" s="770"/>
      <c r="AG110" s="770"/>
      <c r="AH110" s="770"/>
      <c r="AI110" s="770"/>
      <c r="AJ110" s="770"/>
      <c r="AK110" s="770"/>
      <c r="AL110" s="770"/>
      <c r="AM110" s="770"/>
      <c r="AN110" s="770"/>
      <c r="AO110" s="770"/>
      <c r="AP110" s="770"/>
      <c r="AQ110" s="770"/>
      <c r="AR110" s="770"/>
      <c r="AS110" s="770"/>
      <c r="AT110" s="770"/>
      <c r="AU110" s="770"/>
      <c r="AV110" s="770"/>
      <c r="AW110" s="770"/>
      <c r="AX110" s="770"/>
      <c r="AY110" s="770"/>
      <c r="AZ110" s="770"/>
      <c r="BA110" s="770"/>
      <c r="BB110" s="770"/>
      <c r="BC110" s="770"/>
      <c r="BD110" s="770"/>
      <c r="BE110" s="770"/>
      <c r="BF110" s="770"/>
      <c r="BG110" s="770"/>
      <c r="BH110" s="770"/>
      <c r="BI110" s="770"/>
      <c r="BJ110" s="770"/>
      <c r="BK110" s="770"/>
      <c r="BL110" s="770"/>
      <c r="BM110" s="770"/>
      <c r="BN110" s="770"/>
      <c r="BO110" s="770"/>
      <c r="BP110" s="770"/>
      <c r="BQ110" s="770"/>
      <c r="BR110" s="770"/>
      <c r="BS110" s="770"/>
      <c r="BT110" s="770"/>
      <c r="BU110" s="770"/>
      <c r="BV110" s="770"/>
      <c r="BW110" s="770"/>
      <c r="BX110" s="770"/>
      <c r="BY110" s="770"/>
      <c r="BZ110" s="770"/>
      <c r="CA110" s="770"/>
      <c r="CB110" s="771"/>
      <c r="CC110" s="183"/>
    </row>
    <row r="111" spans="1:89" ht="12.6" customHeight="1">
      <c r="B111" s="182"/>
      <c r="C111" s="769"/>
      <c r="D111" s="770"/>
      <c r="E111" s="770"/>
      <c r="F111" s="770"/>
      <c r="G111" s="770"/>
      <c r="H111" s="770"/>
      <c r="I111" s="770"/>
      <c r="J111" s="770"/>
      <c r="K111" s="770"/>
      <c r="L111" s="770"/>
      <c r="M111" s="770"/>
      <c r="N111" s="770"/>
      <c r="O111" s="770"/>
      <c r="P111" s="770"/>
      <c r="Q111" s="770"/>
      <c r="R111" s="770"/>
      <c r="S111" s="770"/>
      <c r="T111" s="770"/>
      <c r="U111" s="770"/>
      <c r="V111" s="770"/>
      <c r="W111" s="770"/>
      <c r="X111" s="770"/>
      <c r="Y111" s="770"/>
      <c r="Z111" s="770"/>
      <c r="AA111" s="770"/>
      <c r="AB111" s="770"/>
      <c r="AC111" s="770"/>
      <c r="AD111" s="770"/>
      <c r="AE111" s="770"/>
      <c r="AF111" s="770"/>
      <c r="AG111" s="770"/>
      <c r="AH111" s="770"/>
      <c r="AI111" s="770"/>
      <c r="AJ111" s="770"/>
      <c r="AK111" s="770"/>
      <c r="AL111" s="770"/>
      <c r="AM111" s="770"/>
      <c r="AN111" s="770"/>
      <c r="AO111" s="770"/>
      <c r="AP111" s="770"/>
      <c r="AQ111" s="770"/>
      <c r="AR111" s="770"/>
      <c r="AS111" s="770"/>
      <c r="AT111" s="770"/>
      <c r="AU111" s="770"/>
      <c r="AV111" s="770"/>
      <c r="AW111" s="770"/>
      <c r="AX111" s="770"/>
      <c r="AY111" s="770"/>
      <c r="AZ111" s="770"/>
      <c r="BA111" s="770"/>
      <c r="BB111" s="770"/>
      <c r="BC111" s="770"/>
      <c r="BD111" s="770"/>
      <c r="BE111" s="770"/>
      <c r="BF111" s="770"/>
      <c r="BG111" s="770"/>
      <c r="BH111" s="770"/>
      <c r="BI111" s="770"/>
      <c r="BJ111" s="770"/>
      <c r="BK111" s="770"/>
      <c r="BL111" s="770"/>
      <c r="BM111" s="770"/>
      <c r="BN111" s="770"/>
      <c r="BO111" s="770"/>
      <c r="BP111" s="770"/>
      <c r="BQ111" s="770"/>
      <c r="BR111" s="770"/>
      <c r="BS111" s="770"/>
      <c r="BT111" s="770"/>
      <c r="BU111" s="770"/>
      <c r="BV111" s="770"/>
      <c r="BW111" s="770"/>
      <c r="BX111" s="770"/>
      <c r="BY111" s="770"/>
      <c r="BZ111" s="770"/>
      <c r="CA111" s="770"/>
      <c r="CB111" s="771"/>
      <c r="CC111" s="183"/>
    </row>
    <row r="112" spans="1:89" ht="12.6" customHeight="1">
      <c r="B112" s="182"/>
      <c r="C112" s="769"/>
      <c r="D112" s="770"/>
      <c r="E112" s="770"/>
      <c r="F112" s="770"/>
      <c r="G112" s="770"/>
      <c r="H112" s="770"/>
      <c r="I112" s="770"/>
      <c r="J112" s="770"/>
      <c r="K112" s="770"/>
      <c r="L112" s="770"/>
      <c r="M112" s="770"/>
      <c r="N112" s="770"/>
      <c r="O112" s="770"/>
      <c r="P112" s="770"/>
      <c r="Q112" s="770"/>
      <c r="R112" s="770"/>
      <c r="S112" s="770"/>
      <c r="T112" s="770"/>
      <c r="U112" s="770"/>
      <c r="V112" s="770"/>
      <c r="W112" s="770"/>
      <c r="X112" s="770"/>
      <c r="Y112" s="770"/>
      <c r="Z112" s="770"/>
      <c r="AA112" s="770"/>
      <c r="AB112" s="770"/>
      <c r="AC112" s="770"/>
      <c r="AD112" s="770"/>
      <c r="AE112" s="770"/>
      <c r="AF112" s="770"/>
      <c r="AG112" s="770"/>
      <c r="AH112" s="770"/>
      <c r="AI112" s="770"/>
      <c r="AJ112" s="770"/>
      <c r="AK112" s="770"/>
      <c r="AL112" s="770"/>
      <c r="AM112" s="770"/>
      <c r="AN112" s="770"/>
      <c r="AO112" s="770"/>
      <c r="AP112" s="770"/>
      <c r="AQ112" s="770"/>
      <c r="AR112" s="770"/>
      <c r="AS112" s="770"/>
      <c r="AT112" s="770"/>
      <c r="AU112" s="770"/>
      <c r="AV112" s="770"/>
      <c r="AW112" s="770"/>
      <c r="AX112" s="770"/>
      <c r="AY112" s="770"/>
      <c r="AZ112" s="770"/>
      <c r="BA112" s="770"/>
      <c r="BB112" s="770"/>
      <c r="BC112" s="770"/>
      <c r="BD112" s="770"/>
      <c r="BE112" s="770"/>
      <c r="BF112" s="770"/>
      <c r="BG112" s="770"/>
      <c r="BH112" s="770"/>
      <c r="BI112" s="770"/>
      <c r="BJ112" s="770"/>
      <c r="BK112" s="770"/>
      <c r="BL112" s="770"/>
      <c r="BM112" s="770"/>
      <c r="BN112" s="770"/>
      <c r="BO112" s="770"/>
      <c r="BP112" s="770"/>
      <c r="BQ112" s="770"/>
      <c r="BR112" s="770"/>
      <c r="BS112" s="770"/>
      <c r="BT112" s="770"/>
      <c r="BU112" s="770"/>
      <c r="BV112" s="770"/>
      <c r="BW112" s="770"/>
      <c r="BX112" s="770"/>
      <c r="BY112" s="770"/>
      <c r="BZ112" s="770"/>
      <c r="CA112" s="770"/>
      <c r="CB112" s="771"/>
      <c r="CC112" s="183"/>
    </row>
    <row r="113" spans="2:90" ht="12.6" customHeight="1">
      <c r="B113" s="182"/>
      <c r="C113" s="769"/>
      <c r="D113" s="770"/>
      <c r="E113" s="770"/>
      <c r="F113" s="770"/>
      <c r="G113" s="770"/>
      <c r="H113" s="770"/>
      <c r="I113" s="770"/>
      <c r="J113" s="770"/>
      <c r="K113" s="770"/>
      <c r="L113" s="770"/>
      <c r="M113" s="770"/>
      <c r="N113" s="770"/>
      <c r="O113" s="770"/>
      <c r="P113" s="770"/>
      <c r="Q113" s="770"/>
      <c r="R113" s="770"/>
      <c r="S113" s="770"/>
      <c r="T113" s="770"/>
      <c r="U113" s="770"/>
      <c r="V113" s="770"/>
      <c r="W113" s="770"/>
      <c r="X113" s="770"/>
      <c r="Y113" s="770"/>
      <c r="Z113" s="770"/>
      <c r="AA113" s="770"/>
      <c r="AB113" s="770"/>
      <c r="AC113" s="770"/>
      <c r="AD113" s="770"/>
      <c r="AE113" s="770"/>
      <c r="AF113" s="770"/>
      <c r="AG113" s="770"/>
      <c r="AH113" s="770"/>
      <c r="AI113" s="770"/>
      <c r="AJ113" s="770"/>
      <c r="AK113" s="770"/>
      <c r="AL113" s="770"/>
      <c r="AM113" s="770"/>
      <c r="AN113" s="770"/>
      <c r="AO113" s="770"/>
      <c r="AP113" s="770"/>
      <c r="AQ113" s="770"/>
      <c r="AR113" s="770"/>
      <c r="AS113" s="770"/>
      <c r="AT113" s="770"/>
      <c r="AU113" s="770"/>
      <c r="AV113" s="770"/>
      <c r="AW113" s="770"/>
      <c r="AX113" s="770"/>
      <c r="AY113" s="770"/>
      <c r="AZ113" s="770"/>
      <c r="BA113" s="770"/>
      <c r="BB113" s="770"/>
      <c r="BC113" s="770"/>
      <c r="BD113" s="770"/>
      <c r="BE113" s="770"/>
      <c r="BF113" s="770"/>
      <c r="BG113" s="770"/>
      <c r="BH113" s="770"/>
      <c r="BI113" s="770"/>
      <c r="BJ113" s="770"/>
      <c r="BK113" s="770"/>
      <c r="BL113" s="770"/>
      <c r="BM113" s="770"/>
      <c r="BN113" s="770"/>
      <c r="BO113" s="770"/>
      <c r="BP113" s="770"/>
      <c r="BQ113" s="770"/>
      <c r="BR113" s="770"/>
      <c r="BS113" s="770"/>
      <c r="BT113" s="770"/>
      <c r="BU113" s="770"/>
      <c r="BV113" s="770"/>
      <c r="BW113" s="770"/>
      <c r="BX113" s="770"/>
      <c r="BY113" s="770"/>
      <c r="BZ113" s="770"/>
      <c r="CA113" s="770"/>
      <c r="CB113" s="771"/>
      <c r="CC113" s="183"/>
    </row>
    <row r="114" spans="2:90" ht="12.6" customHeight="1">
      <c r="B114" s="182"/>
      <c r="C114" s="772"/>
      <c r="D114" s="773"/>
      <c r="E114" s="773"/>
      <c r="F114" s="773"/>
      <c r="G114" s="773"/>
      <c r="H114" s="773"/>
      <c r="I114" s="773"/>
      <c r="J114" s="773"/>
      <c r="K114" s="773"/>
      <c r="L114" s="773"/>
      <c r="M114" s="773"/>
      <c r="N114" s="773"/>
      <c r="O114" s="773"/>
      <c r="P114" s="773"/>
      <c r="Q114" s="773"/>
      <c r="R114" s="773"/>
      <c r="S114" s="773"/>
      <c r="T114" s="773"/>
      <c r="U114" s="773"/>
      <c r="V114" s="773"/>
      <c r="W114" s="773"/>
      <c r="X114" s="773"/>
      <c r="Y114" s="773"/>
      <c r="Z114" s="773"/>
      <c r="AA114" s="773"/>
      <c r="AB114" s="773"/>
      <c r="AC114" s="773"/>
      <c r="AD114" s="773"/>
      <c r="AE114" s="773"/>
      <c r="AF114" s="773"/>
      <c r="AG114" s="773"/>
      <c r="AH114" s="773"/>
      <c r="AI114" s="773"/>
      <c r="AJ114" s="773"/>
      <c r="AK114" s="773"/>
      <c r="AL114" s="773"/>
      <c r="AM114" s="773"/>
      <c r="AN114" s="773"/>
      <c r="AO114" s="773"/>
      <c r="AP114" s="773"/>
      <c r="AQ114" s="773"/>
      <c r="AR114" s="773"/>
      <c r="AS114" s="773"/>
      <c r="AT114" s="773"/>
      <c r="AU114" s="773"/>
      <c r="AV114" s="773"/>
      <c r="AW114" s="773"/>
      <c r="AX114" s="773"/>
      <c r="AY114" s="773"/>
      <c r="AZ114" s="773"/>
      <c r="BA114" s="773"/>
      <c r="BB114" s="773"/>
      <c r="BC114" s="773"/>
      <c r="BD114" s="773"/>
      <c r="BE114" s="773"/>
      <c r="BF114" s="773"/>
      <c r="BG114" s="773"/>
      <c r="BH114" s="773"/>
      <c r="BI114" s="773"/>
      <c r="BJ114" s="773"/>
      <c r="BK114" s="773"/>
      <c r="BL114" s="773"/>
      <c r="BM114" s="773"/>
      <c r="BN114" s="773"/>
      <c r="BO114" s="773"/>
      <c r="BP114" s="773"/>
      <c r="BQ114" s="773"/>
      <c r="BR114" s="773"/>
      <c r="BS114" s="773"/>
      <c r="BT114" s="773"/>
      <c r="BU114" s="773"/>
      <c r="BV114" s="773"/>
      <c r="BW114" s="773"/>
      <c r="BX114" s="773"/>
      <c r="BY114" s="773"/>
      <c r="BZ114" s="773"/>
      <c r="CA114" s="773"/>
      <c r="CB114" s="774"/>
      <c r="CC114" s="183"/>
    </row>
    <row r="115" spans="2:90" ht="18" customHeight="1">
      <c r="B115" s="259" t="s">
        <v>310</v>
      </c>
      <c r="C115" s="394"/>
      <c r="D115" s="394"/>
      <c r="E115" s="394"/>
      <c r="F115" s="394"/>
      <c r="G115" s="394"/>
      <c r="H115" s="394"/>
      <c r="I115" s="394"/>
      <c r="J115" s="394"/>
      <c r="K115" s="394"/>
      <c r="L115" s="394"/>
      <c r="M115" s="394"/>
      <c r="N115" s="394"/>
      <c r="O115" s="394"/>
      <c r="P115" s="394"/>
      <c r="Q115" s="394"/>
      <c r="R115" s="394"/>
      <c r="S115" s="394"/>
      <c r="T115" s="394"/>
      <c r="U115" s="394"/>
      <c r="V115" s="394"/>
      <c r="W115" s="394"/>
      <c r="X115" s="394"/>
      <c r="Y115" s="394"/>
      <c r="Z115" s="394"/>
      <c r="AA115" s="394"/>
      <c r="AB115" s="394"/>
      <c r="AC115" s="394"/>
      <c r="AD115" s="394"/>
      <c r="AE115" s="394"/>
      <c r="AF115" s="394"/>
      <c r="AG115" s="394"/>
      <c r="AH115" s="394"/>
      <c r="AI115" s="394"/>
      <c r="AJ115" s="394"/>
      <c r="AK115" s="394"/>
      <c r="AL115" s="394"/>
      <c r="AM115" s="394"/>
      <c r="AN115" s="394"/>
      <c r="AO115" s="394"/>
      <c r="AP115" s="394"/>
      <c r="AQ115" s="394"/>
      <c r="AR115" s="394"/>
      <c r="AS115" s="394"/>
      <c r="AT115" s="394"/>
      <c r="AU115" s="394"/>
      <c r="AV115" s="394"/>
      <c r="AW115" s="394"/>
      <c r="AX115" s="394"/>
      <c r="AY115" s="394"/>
      <c r="AZ115" s="394"/>
      <c r="BA115" s="394"/>
      <c r="BB115" s="394"/>
      <c r="BC115" s="394"/>
      <c r="BD115" s="394"/>
      <c r="BE115" s="394"/>
      <c r="BF115" s="394"/>
      <c r="BG115" s="394"/>
      <c r="BH115" s="394"/>
      <c r="BI115" s="394"/>
      <c r="BJ115" s="394"/>
      <c r="BK115" s="394"/>
      <c r="BL115" s="394"/>
      <c r="BM115" s="394"/>
      <c r="BN115" s="394"/>
      <c r="BO115" s="394"/>
      <c r="BP115" s="394"/>
      <c r="BQ115" s="394"/>
      <c r="BR115" s="394"/>
      <c r="BS115" s="394"/>
      <c r="BT115" s="394"/>
      <c r="BU115" s="394"/>
      <c r="BV115" s="394"/>
      <c r="BW115" s="394"/>
      <c r="BX115" s="394"/>
      <c r="BY115" s="394"/>
      <c r="BZ115" s="394"/>
      <c r="CA115" s="394"/>
      <c r="CB115" s="394"/>
      <c r="CC115" s="265"/>
    </row>
    <row r="116" spans="2:90" ht="18" customHeight="1">
      <c r="B116" s="182"/>
      <c r="C116" s="766"/>
      <c r="D116" s="767"/>
      <c r="E116" s="767"/>
      <c r="F116" s="767"/>
      <c r="G116" s="767"/>
      <c r="H116" s="767"/>
      <c r="I116" s="767"/>
      <c r="J116" s="767"/>
      <c r="K116" s="767"/>
      <c r="L116" s="767"/>
      <c r="M116" s="767"/>
      <c r="N116" s="767"/>
      <c r="O116" s="767"/>
      <c r="P116" s="767"/>
      <c r="Q116" s="767"/>
      <c r="R116" s="767"/>
      <c r="S116" s="767"/>
      <c r="T116" s="767"/>
      <c r="U116" s="767"/>
      <c r="V116" s="767"/>
      <c r="W116" s="767"/>
      <c r="X116" s="767"/>
      <c r="Y116" s="767"/>
      <c r="Z116" s="767"/>
      <c r="AA116" s="767"/>
      <c r="AB116" s="767"/>
      <c r="AC116" s="767"/>
      <c r="AD116" s="767"/>
      <c r="AE116" s="767"/>
      <c r="AF116" s="767"/>
      <c r="AG116" s="767"/>
      <c r="AH116" s="767"/>
      <c r="AI116" s="767"/>
      <c r="AJ116" s="767"/>
      <c r="AK116" s="767"/>
      <c r="AL116" s="767"/>
      <c r="AM116" s="767"/>
      <c r="AN116" s="767"/>
      <c r="AO116" s="767"/>
      <c r="AP116" s="767"/>
      <c r="AQ116" s="767"/>
      <c r="AR116" s="767"/>
      <c r="AS116" s="767"/>
      <c r="AT116" s="767"/>
      <c r="AU116" s="767"/>
      <c r="AV116" s="767"/>
      <c r="AW116" s="767"/>
      <c r="AX116" s="767"/>
      <c r="AY116" s="767"/>
      <c r="AZ116" s="767"/>
      <c r="BA116" s="767"/>
      <c r="BB116" s="767"/>
      <c r="BC116" s="767"/>
      <c r="BD116" s="767"/>
      <c r="BE116" s="767"/>
      <c r="BF116" s="767"/>
      <c r="BG116" s="767"/>
      <c r="BH116" s="767"/>
      <c r="BI116" s="767"/>
      <c r="BJ116" s="767"/>
      <c r="BK116" s="767"/>
      <c r="BL116" s="767"/>
      <c r="BM116" s="767"/>
      <c r="BN116" s="767"/>
      <c r="BO116" s="767"/>
      <c r="BP116" s="767"/>
      <c r="BQ116" s="767"/>
      <c r="BR116" s="767"/>
      <c r="BS116" s="767"/>
      <c r="BT116" s="767"/>
      <c r="BU116" s="767"/>
      <c r="BV116" s="767"/>
      <c r="BW116" s="767"/>
      <c r="BX116" s="767"/>
      <c r="BY116" s="767"/>
      <c r="BZ116" s="767"/>
      <c r="CA116" s="767"/>
      <c r="CB116" s="768"/>
      <c r="CC116" s="265"/>
    </row>
    <row r="117" spans="2:90" ht="18" customHeight="1">
      <c r="B117" s="264"/>
      <c r="C117" s="769"/>
      <c r="D117" s="770"/>
      <c r="E117" s="770"/>
      <c r="F117" s="770"/>
      <c r="G117" s="770"/>
      <c r="H117" s="770"/>
      <c r="I117" s="770"/>
      <c r="J117" s="770"/>
      <c r="K117" s="770"/>
      <c r="L117" s="770"/>
      <c r="M117" s="770"/>
      <c r="N117" s="770"/>
      <c r="O117" s="770"/>
      <c r="P117" s="770"/>
      <c r="Q117" s="770"/>
      <c r="R117" s="770"/>
      <c r="S117" s="770"/>
      <c r="T117" s="770"/>
      <c r="U117" s="770"/>
      <c r="V117" s="770"/>
      <c r="W117" s="770"/>
      <c r="X117" s="770"/>
      <c r="Y117" s="770"/>
      <c r="Z117" s="770"/>
      <c r="AA117" s="770"/>
      <c r="AB117" s="770"/>
      <c r="AC117" s="770"/>
      <c r="AD117" s="770"/>
      <c r="AE117" s="770"/>
      <c r="AF117" s="770"/>
      <c r="AG117" s="770"/>
      <c r="AH117" s="770"/>
      <c r="AI117" s="770"/>
      <c r="AJ117" s="770"/>
      <c r="AK117" s="770"/>
      <c r="AL117" s="770"/>
      <c r="AM117" s="770"/>
      <c r="AN117" s="770"/>
      <c r="AO117" s="770"/>
      <c r="AP117" s="770"/>
      <c r="AQ117" s="770"/>
      <c r="AR117" s="770"/>
      <c r="AS117" s="770"/>
      <c r="AT117" s="770"/>
      <c r="AU117" s="770"/>
      <c r="AV117" s="770"/>
      <c r="AW117" s="770"/>
      <c r="AX117" s="770"/>
      <c r="AY117" s="770"/>
      <c r="AZ117" s="770"/>
      <c r="BA117" s="770"/>
      <c r="BB117" s="770"/>
      <c r="BC117" s="770"/>
      <c r="BD117" s="770"/>
      <c r="BE117" s="770"/>
      <c r="BF117" s="770"/>
      <c r="BG117" s="770"/>
      <c r="BH117" s="770"/>
      <c r="BI117" s="770"/>
      <c r="BJ117" s="770"/>
      <c r="BK117" s="770"/>
      <c r="BL117" s="770"/>
      <c r="BM117" s="770"/>
      <c r="BN117" s="770"/>
      <c r="BO117" s="770"/>
      <c r="BP117" s="770"/>
      <c r="BQ117" s="770"/>
      <c r="BR117" s="770"/>
      <c r="BS117" s="770"/>
      <c r="BT117" s="770"/>
      <c r="BU117" s="770"/>
      <c r="BV117" s="770"/>
      <c r="BW117" s="770"/>
      <c r="BX117" s="770"/>
      <c r="BY117" s="770"/>
      <c r="BZ117" s="770"/>
      <c r="CA117" s="770"/>
      <c r="CB117" s="771"/>
      <c r="CC117" s="265"/>
    </row>
    <row r="118" spans="2:90" ht="18" customHeight="1">
      <c r="B118" s="264"/>
      <c r="C118" s="769"/>
      <c r="D118" s="770"/>
      <c r="E118" s="770"/>
      <c r="F118" s="770"/>
      <c r="G118" s="770"/>
      <c r="H118" s="770"/>
      <c r="I118" s="770"/>
      <c r="J118" s="770"/>
      <c r="K118" s="770"/>
      <c r="L118" s="770"/>
      <c r="M118" s="770"/>
      <c r="N118" s="770"/>
      <c r="O118" s="770"/>
      <c r="P118" s="770"/>
      <c r="Q118" s="770"/>
      <c r="R118" s="770"/>
      <c r="S118" s="770"/>
      <c r="T118" s="770"/>
      <c r="U118" s="770"/>
      <c r="V118" s="770"/>
      <c r="W118" s="770"/>
      <c r="X118" s="770"/>
      <c r="Y118" s="770"/>
      <c r="Z118" s="770"/>
      <c r="AA118" s="770"/>
      <c r="AB118" s="770"/>
      <c r="AC118" s="770"/>
      <c r="AD118" s="770"/>
      <c r="AE118" s="770"/>
      <c r="AF118" s="770"/>
      <c r="AG118" s="770"/>
      <c r="AH118" s="770"/>
      <c r="AI118" s="770"/>
      <c r="AJ118" s="770"/>
      <c r="AK118" s="770"/>
      <c r="AL118" s="770"/>
      <c r="AM118" s="770"/>
      <c r="AN118" s="770"/>
      <c r="AO118" s="770"/>
      <c r="AP118" s="770"/>
      <c r="AQ118" s="770"/>
      <c r="AR118" s="770"/>
      <c r="AS118" s="770"/>
      <c r="AT118" s="770"/>
      <c r="AU118" s="770"/>
      <c r="AV118" s="770"/>
      <c r="AW118" s="770"/>
      <c r="AX118" s="770"/>
      <c r="AY118" s="770"/>
      <c r="AZ118" s="770"/>
      <c r="BA118" s="770"/>
      <c r="BB118" s="770"/>
      <c r="BC118" s="770"/>
      <c r="BD118" s="770"/>
      <c r="BE118" s="770"/>
      <c r="BF118" s="770"/>
      <c r="BG118" s="770"/>
      <c r="BH118" s="770"/>
      <c r="BI118" s="770"/>
      <c r="BJ118" s="770"/>
      <c r="BK118" s="770"/>
      <c r="BL118" s="770"/>
      <c r="BM118" s="770"/>
      <c r="BN118" s="770"/>
      <c r="BO118" s="770"/>
      <c r="BP118" s="770"/>
      <c r="BQ118" s="770"/>
      <c r="BR118" s="770"/>
      <c r="BS118" s="770"/>
      <c r="BT118" s="770"/>
      <c r="BU118" s="770"/>
      <c r="BV118" s="770"/>
      <c r="BW118" s="770"/>
      <c r="BX118" s="770"/>
      <c r="BY118" s="770"/>
      <c r="BZ118" s="770"/>
      <c r="CA118" s="770"/>
      <c r="CB118" s="771"/>
      <c r="CC118" s="265"/>
    </row>
    <row r="119" spans="2:90" ht="18" customHeight="1">
      <c r="B119" s="264"/>
      <c r="C119" s="769"/>
      <c r="D119" s="770"/>
      <c r="E119" s="770"/>
      <c r="F119" s="770"/>
      <c r="G119" s="770"/>
      <c r="H119" s="770"/>
      <c r="I119" s="770"/>
      <c r="J119" s="770"/>
      <c r="K119" s="770"/>
      <c r="L119" s="770"/>
      <c r="M119" s="770"/>
      <c r="N119" s="770"/>
      <c r="O119" s="770"/>
      <c r="P119" s="770"/>
      <c r="Q119" s="770"/>
      <c r="R119" s="770"/>
      <c r="S119" s="770"/>
      <c r="T119" s="770"/>
      <c r="U119" s="770"/>
      <c r="V119" s="770"/>
      <c r="W119" s="770"/>
      <c r="X119" s="770"/>
      <c r="Y119" s="770"/>
      <c r="Z119" s="770"/>
      <c r="AA119" s="770"/>
      <c r="AB119" s="770"/>
      <c r="AC119" s="770"/>
      <c r="AD119" s="770"/>
      <c r="AE119" s="770"/>
      <c r="AF119" s="770"/>
      <c r="AG119" s="770"/>
      <c r="AH119" s="770"/>
      <c r="AI119" s="770"/>
      <c r="AJ119" s="770"/>
      <c r="AK119" s="770"/>
      <c r="AL119" s="770"/>
      <c r="AM119" s="770"/>
      <c r="AN119" s="770"/>
      <c r="AO119" s="770"/>
      <c r="AP119" s="770"/>
      <c r="AQ119" s="770"/>
      <c r="AR119" s="770"/>
      <c r="AS119" s="770"/>
      <c r="AT119" s="770"/>
      <c r="AU119" s="770"/>
      <c r="AV119" s="770"/>
      <c r="AW119" s="770"/>
      <c r="AX119" s="770"/>
      <c r="AY119" s="770"/>
      <c r="AZ119" s="770"/>
      <c r="BA119" s="770"/>
      <c r="BB119" s="770"/>
      <c r="BC119" s="770"/>
      <c r="BD119" s="770"/>
      <c r="BE119" s="770"/>
      <c r="BF119" s="770"/>
      <c r="BG119" s="770"/>
      <c r="BH119" s="770"/>
      <c r="BI119" s="770"/>
      <c r="BJ119" s="770"/>
      <c r="BK119" s="770"/>
      <c r="BL119" s="770"/>
      <c r="BM119" s="770"/>
      <c r="BN119" s="770"/>
      <c r="BO119" s="770"/>
      <c r="BP119" s="770"/>
      <c r="BQ119" s="770"/>
      <c r="BR119" s="770"/>
      <c r="BS119" s="770"/>
      <c r="BT119" s="770"/>
      <c r="BU119" s="770"/>
      <c r="BV119" s="770"/>
      <c r="BW119" s="770"/>
      <c r="BX119" s="770"/>
      <c r="BY119" s="770"/>
      <c r="BZ119" s="770"/>
      <c r="CA119" s="770"/>
      <c r="CB119" s="771"/>
      <c r="CC119" s="265"/>
    </row>
    <row r="120" spans="2:90" ht="18" customHeight="1">
      <c r="B120" s="264"/>
      <c r="C120" s="772"/>
      <c r="D120" s="773"/>
      <c r="E120" s="773"/>
      <c r="F120" s="773"/>
      <c r="G120" s="773"/>
      <c r="H120" s="773"/>
      <c r="I120" s="773"/>
      <c r="J120" s="773"/>
      <c r="K120" s="773"/>
      <c r="L120" s="773"/>
      <c r="M120" s="773"/>
      <c r="N120" s="773"/>
      <c r="O120" s="773"/>
      <c r="P120" s="773"/>
      <c r="Q120" s="773"/>
      <c r="R120" s="773"/>
      <c r="S120" s="773"/>
      <c r="T120" s="773"/>
      <c r="U120" s="773"/>
      <c r="V120" s="773"/>
      <c r="W120" s="773"/>
      <c r="X120" s="773"/>
      <c r="Y120" s="773"/>
      <c r="Z120" s="773"/>
      <c r="AA120" s="773"/>
      <c r="AB120" s="773"/>
      <c r="AC120" s="773"/>
      <c r="AD120" s="773"/>
      <c r="AE120" s="773"/>
      <c r="AF120" s="773"/>
      <c r="AG120" s="773"/>
      <c r="AH120" s="773"/>
      <c r="AI120" s="773"/>
      <c r="AJ120" s="773"/>
      <c r="AK120" s="773"/>
      <c r="AL120" s="773"/>
      <c r="AM120" s="773"/>
      <c r="AN120" s="773"/>
      <c r="AO120" s="773"/>
      <c r="AP120" s="773"/>
      <c r="AQ120" s="773"/>
      <c r="AR120" s="773"/>
      <c r="AS120" s="773"/>
      <c r="AT120" s="773"/>
      <c r="AU120" s="773"/>
      <c r="AV120" s="773"/>
      <c r="AW120" s="773"/>
      <c r="AX120" s="773"/>
      <c r="AY120" s="773"/>
      <c r="AZ120" s="773"/>
      <c r="BA120" s="773"/>
      <c r="BB120" s="773"/>
      <c r="BC120" s="773"/>
      <c r="BD120" s="773"/>
      <c r="BE120" s="773"/>
      <c r="BF120" s="773"/>
      <c r="BG120" s="773"/>
      <c r="BH120" s="773"/>
      <c r="BI120" s="773"/>
      <c r="BJ120" s="773"/>
      <c r="BK120" s="773"/>
      <c r="BL120" s="773"/>
      <c r="BM120" s="773"/>
      <c r="BN120" s="773"/>
      <c r="BO120" s="773"/>
      <c r="BP120" s="773"/>
      <c r="BQ120" s="773"/>
      <c r="BR120" s="773"/>
      <c r="BS120" s="773"/>
      <c r="BT120" s="773"/>
      <c r="BU120" s="773"/>
      <c r="BV120" s="773"/>
      <c r="BW120" s="773"/>
      <c r="BX120" s="773"/>
      <c r="BY120" s="773"/>
      <c r="BZ120" s="773"/>
      <c r="CA120" s="773"/>
      <c r="CB120" s="774"/>
      <c r="CC120" s="265"/>
    </row>
    <row r="121" spans="2:90" ht="6" customHeight="1" thickBot="1">
      <c r="B121" s="579"/>
      <c r="C121" s="580"/>
      <c r="D121" s="580"/>
      <c r="E121" s="580"/>
      <c r="F121" s="580"/>
      <c r="G121" s="580"/>
      <c r="H121" s="580"/>
      <c r="I121" s="580"/>
      <c r="J121" s="580"/>
      <c r="K121" s="580"/>
      <c r="L121" s="580"/>
      <c r="M121" s="580"/>
      <c r="N121" s="580"/>
      <c r="O121" s="580"/>
      <c r="P121" s="580"/>
      <c r="Q121" s="580"/>
      <c r="R121" s="580"/>
      <c r="S121" s="580"/>
      <c r="T121" s="580"/>
      <c r="U121" s="580"/>
      <c r="V121" s="580"/>
      <c r="W121" s="580"/>
      <c r="X121" s="580"/>
      <c r="Y121" s="580"/>
      <c r="Z121" s="580"/>
      <c r="AA121" s="580"/>
      <c r="AB121" s="580"/>
      <c r="AC121" s="580"/>
      <c r="AD121" s="580"/>
      <c r="AE121" s="580"/>
      <c r="AF121" s="580"/>
      <c r="AG121" s="580"/>
      <c r="AH121" s="580"/>
      <c r="AI121" s="580"/>
      <c r="AJ121" s="580"/>
      <c r="AK121" s="580"/>
      <c r="AL121" s="580"/>
      <c r="AM121" s="580"/>
      <c r="AN121" s="580"/>
      <c r="AO121" s="580"/>
      <c r="AP121" s="580"/>
      <c r="AQ121" s="580"/>
      <c r="AR121" s="580"/>
      <c r="AS121" s="580"/>
      <c r="AT121" s="580"/>
      <c r="AU121" s="580"/>
      <c r="AV121" s="580"/>
      <c r="AW121" s="580"/>
      <c r="AX121" s="580"/>
      <c r="AY121" s="580"/>
      <c r="AZ121" s="580"/>
      <c r="BA121" s="580"/>
      <c r="BB121" s="580"/>
      <c r="BC121" s="580"/>
      <c r="BD121" s="580"/>
      <c r="BE121" s="580"/>
      <c r="BF121" s="580"/>
      <c r="BG121" s="580"/>
      <c r="BH121" s="580"/>
      <c r="BI121" s="580"/>
      <c r="BJ121" s="580"/>
      <c r="BK121" s="580"/>
      <c r="BL121" s="580"/>
      <c r="BM121" s="580"/>
      <c r="BN121" s="580"/>
      <c r="BO121" s="580"/>
      <c r="BP121" s="580"/>
      <c r="BQ121" s="580"/>
      <c r="BR121" s="580"/>
      <c r="BS121" s="580"/>
      <c r="BT121" s="580"/>
      <c r="BU121" s="580"/>
      <c r="BV121" s="580"/>
      <c r="BW121" s="580"/>
      <c r="BX121" s="580"/>
      <c r="BY121" s="580"/>
      <c r="BZ121" s="580"/>
      <c r="CA121" s="580"/>
      <c r="CB121" s="580"/>
      <c r="CC121" s="581"/>
    </row>
    <row r="122" spans="2:90" ht="18" customHeight="1" thickBot="1">
      <c r="B122" s="775" t="s">
        <v>321</v>
      </c>
      <c r="C122" s="776"/>
      <c r="D122" s="776"/>
      <c r="E122" s="776"/>
      <c r="F122" s="776"/>
      <c r="G122" s="776"/>
      <c r="H122" s="776"/>
      <c r="I122" s="776"/>
      <c r="J122" s="776"/>
      <c r="K122" s="776"/>
      <c r="L122" s="776"/>
      <c r="M122" s="776"/>
      <c r="N122" s="776"/>
      <c r="O122" s="776"/>
      <c r="P122" s="776"/>
      <c r="Q122" s="776"/>
      <c r="R122" s="776"/>
      <c r="S122" s="776"/>
      <c r="T122" s="776"/>
      <c r="U122" s="776"/>
      <c r="V122" s="776"/>
      <c r="W122" s="776"/>
      <c r="X122" s="776"/>
      <c r="Y122" s="776"/>
      <c r="Z122" s="776"/>
      <c r="AA122" s="776"/>
      <c r="AB122" s="776"/>
      <c r="AC122" s="776"/>
      <c r="AD122" s="776"/>
      <c r="AE122" s="776"/>
      <c r="AF122" s="776"/>
      <c r="AG122" s="776"/>
      <c r="AH122" s="776"/>
      <c r="AI122" s="776"/>
      <c r="AJ122" s="776"/>
      <c r="AK122" s="776"/>
      <c r="AL122" s="776"/>
      <c r="AM122" s="776"/>
      <c r="AN122" s="776"/>
      <c r="AO122" s="776"/>
      <c r="AP122" s="776"/>
      <c r="AQ122" s="776"/>
      <c r="AR122" s="776"/>
      <c r="AS122" s="776"/>
      <c r="AT122" s="776"/>
      <c r="AU122" s="776"/>
      <c r="AV122" s="776"/>
      <c r="AW122" s="776"/>
      <c r="AX122" s="776"/>
      <c r="AY122" s="776"/>
      <c r="AZ122" s="776"/>
      <c r="BA122" s="776"/>
      <c r="BB122" s="776"/>
      <c r="BC122" s="776"/>
      <c r="BD122" s="776"/>
      <c r="BE122" s="776"/>
      <c r="BF122" s="776"/>
      <c r="BG122" s="776"/>
      <c r="BH122" s="776"/>
      <c r="BI122" s="776"/>
      <c r="BJ122" s="776"/>
      <c r="BK122" s="776"/>
      <c r="BL122" s="776"/>
      <c r="BM122" s="776"/>
      <c r="BN122" s="776"/>
      <c r="BO122" s="776"/>
      <c r="BP122" s="776"/>
      <c r="BQ122" s="776"/>
      <c r="BR122" s="776"/>
      <c r="BS122" s="776"/>
      <c r="BT122" s="776"/>
      <c r="BU122" s="776"/>
      <c r="BV122" s="776"/>
      <c r="BW122" s="776"/>
      <c r="BX122" s="776"/>
      <c r="BY122" s="776"/>
      <c r="BZ122" s="776"/>
      <c r="CA122" s="776"/>
      <c r="CB122" s="776"/>
      <c r="CC122" s="777"/>
    </row>
    <row r="123" spans="2:90" ht="18" customHeight="1">
      <c r="B123" s="507"/>
      <c r="C123" s="503" t="s">
        <v>308</v>
      </c>
      <c r="D123" s="503"/>
      <c r="E123" s="503"/>
      <c r="F123" s="503"/>
      <c r="G123" s="503"/>
      <c r="H123" s="503"/>
      <c r="I123" s="503"/>
      <c r="J123" s="503"/>
      <c r="K123" s="503"/>
      <c r="L123" s="503"/>
      <c r="M123" s="503"/>
      <c r="N123" s="503"/>
      <c r="O123" s="503"/>
      <c r="P123" s="503"/>
      <c r="Q123" s="503"/>
      <c r="R123" s="503"/>
      <c r="S123" s="503"/>
      <c r="T123" s="503"/>
      <c r="U123" s="503"/>
      <c r="V123" s="503"/>
      <c r="W123" s="503"/>
      <c r="X123" s="503"/>
      <c r="Y123" s="503"/>
      <c r="Z123" s="503"/>
      <c r="AA123" s="503"/>
      <c r="AB123" s="503"/>
      <c r="AC123" s="503"/>
      <c r="AD123" s="503"/>
      <c r="AE123" s="503"/>
      <c r="AF123" s="503"/>
      <c r="AG123" s="503"/>
      <c r="AH123" s="503"/>
      <c r="AI123" s="503"/>
      <c r="AJ123" s="503"/>
      <c r="AK123" s="503"/>
      <c r="AL123" s="503"/>
      <c r="AM123" s="503"/>
      <c r="AN123" s="503"/>
      <c r="AO123" s="503"/>
      <c r="AP123" s="503"/>
      <c r="AQ123" s="503"/>
      <c r="AR123" s="503"/>
      <c r="AS123" s="503"/>
      <c r="AT123" s="503"/>
      <c r="AU123" s="503"/>
      <c r="AV123" s="503"/>
      <c r="AW123" s="503"/>
      <c r="AX123" s="503"/>
      <c r="AY123" s="503"/>
      <c r="AZ123" s="503"/>
      <c r="BA123" s="503"/>
      <c r="BB123" s="503"/>
      <c r="BC123" s="503"/>
      <c r="BD123" s="503"/>
      <c r="BE123" s="503"/>
      <c r="BF123" s="503"/>
      <c r="BG123" s="503"/>
      <c r="BH123" s="503"/>
      <c r="BI123" s="503"/>
      <c r="BJ123" s="503"/>
      <c r="BK123" s="503"/>
      <c r="BL123" s="503"/>
      <c r="BM123" s="503"/>
      <c r="BN123" s="503"/>
      <c r="BO123" s="503"/>
      <c r="BP123" s="503"/>
      <c r="BQ123" s="503"/>
      <c r="BR123" s="503"/>
      <c r="BS123" s="503"/>
      <c r="BT123" s="503"/>
      <c r="BU123" s="503"/>
      <c r="BV123" s="503"/>
      <c r="BW123" s="503"/>
      <c r="BX123" s="503"/>
      <c r="BY123" s="503"/>
      <c r="BZ123" s="503"/>
      <c r="CA123" s="503"/>
      <c r="CB123" s="503"/>
      <c r="CC123" s="508"/>
    </row>
    <row r="124" spans="2:90" ht="18" customHeight="1">
      <c r="B124" s="182"/>
      <c r="C124" s="766"/>
      <c r="D124" s="767"/>
      <c r="E124" s="767"/>
      <c r="F124" s="767"/>
      <c r="G124" s="767"/>
      <c r="H124" s="767"/>
      <c r="I124" s="767"/>
      <c r="J124" s="767"/>
      <c r="K124" s="767"/>
      <c r="L124" s="767"/>
      <c r="M124" s="767"/>
      <c r="N124" s="767"/>
      <c r="O124" s="767"/>
      <c r="P124" s="767"/>
      <c r="Q124" s="767"/>
      <c r="R124" s="767"/>
      <c r="S124" s="767"/>
      <c r="T124" s="767"/>
      <c r="U124" s="767"/>
      <c r="V124" s="767"/>
      <c r="W124" s="767"/>
      <c r="X124" s="767"/>
      <c r="Y124" s="767"/>
      <c r="Z124" s="767"/>
      <c r="AA124" s="767"/>
      <c r="AB124" s="767"/>
      <c r="AC124" s="767"/>
      <c r="AD124" s="767"/>
      <c r="AE124" s="767"/>
      <c r="AF124" s="767"/>
      <c r="AG124" s="767"/>
      <c r="AH124" s="767"/>
      <c r="AI124" s="767"/>
      <c r="AJ124" s="767"/>
      <c r="AK124" s="767"/>
      <c r="AL124" s="767"/>
      <c r="AM124" s="767"/>
      <c r="AN124" s="767"/>
      <c r="AO124" s="767"/>
      <c r="AP124" s="767"/>
      <c r="AQ124" s="767"/>
      <c r="AR124" s="767"/>
      <c r="AS124" s="767"/>
      <c r="AT124" s="767"/>
      <c r="AU124" s="767"/>
      <c r="AV124" s="767"/>
      <c r="AW124" s="767"/>
      <c r="AX124" s="767"/>
      <c r="AY124" s="767"/>
      <c r="AZ124" s="767"/>
      <c r="BA124" s="767"/>
      <c r="BB124" s="767"/>
      <c r="BC124" s="767"/>
      <c r="BD124" s="767"/>
      <c r="BE124" s="767"/>
      <c r="BF124" s="767"/>
      <c r="BG124" s="767"/>
      <c r="BH124" s="767"/>
      <c r="BI124" s="767"/>
      <c r="BJ124" s="767"/>
      <c r="BK124" s="767"/>
      <c r="BL124" s="767"/>
      <c r="BM124" s="767"/>
      <c r="BN124" s="767"/>
      <c r="BO124" s="767"/>
      <c r="BP124" s="767"/>
      <c r="BQ124" s="767"/>
      <c r="BR124" s="767"/>
      <c r="BS124" s="767"/>
      <c r="BT124" s="767"/>
      <c r="BU124" s="767"/>
      <c r="BV124" s="767"/>
      <c r="BW124" s="767"/>
      <c r="BX124" s="767"/>
      <c r="BY124" s="767"/>
      <c r="BZ124" s="767"/>
      <c r="CA124" s="767"/>
      <c r="CB124" s="768"/>
      <c r="CC124" s="183"/>
      <c r="CE124" s="10"/>
      <c r="CF124" s="10"/>
      <c r="CG124" s="10"/>
      <c r="CH124" s="10"/>
      <c r="CI124" s="10"/>
      <c r="CJ124" s="10"/>
      <c r="CK124" s="10"/>
      <c r="CL124" s="10"/>
    </row>
    <row r="125" spans="2:90" ht="18" customHeight="1">
      <c r="B125" s="182"/>
      <c r="C125" s="769"/>
      <c r="D125" s="770"/>
      <c r="E125" s="770"/>
      <c r="F125" s="770"/>
      <c r="G125" s="770"/>
      <c r="H125" s="770"/>
      <c r="I125" s="770"/>
      <c r="J125" s="770"/>
      <c r="K125" s="770"/>
      <c r="L125" s="770"/>
      <c r="M125" s="770"/>
      <c r="N125" s="770"/>
      <c r="O125" s="770"/>
      <c r="P125" s="770"/>
      <c r="Q125" s="770"/>
      <c r="R125" s="770"/>
      <c r="S125" s="770"/>
      <c r="T125" s="770"/>
      <c r="U125" s="770"/>
      <c r="V125" s="770"/>
      <c r="W125" s="770"/>
      <c r="X125" s="770"/>
      <c r="Y125" s="770"/>
      <c r="Z125" s="770"/>
      <c r="AA125" s="770"/>
      <c r="AB125" s="770"/>
      <c r="AC125" s="770"/>
      <c r="AD125" s="770"/>
      <c r="AE125" s="770"/>
      <c r="AF125" s="770"/>
      <c r="AG125" s="770"/>
      <c r="AH125" s="770"/>
      <c r="AI125" s="770"/>
      <c r="AJ125" s="770"/>
      <c r="AK125" s="770"/>
      <c r="AL125" s="770"/>
      <c r="AM125" s="770"/>
      <c r="AN125" s="770"/>
      <c r="AO125" s="770"/>
      <c r="AP125" s="770"/>
      <c r="AQ125" s="770"/>
      <c r="AR125" s="770"/>
      <c r="AS125" s="770"/>
      <c r="AT125" s="770"/>
      <c r="AU125" s="770"/>
      <c r="AV125" s="770"/>
      <c r="AW125" s="770"/>
      <c r="AX125" s="770"/>
      <c r="AY125" s="770"/>
      <c r="AZ125" s="770"/>
      <c r="BA125" s="770"/>
      <c r="BB125" s="770"/>
      <c r="BC125" s="770"/>
      <c r="BD125" s="770"/>
      <c r="BE125" s="770"/>
      <c r="BF125" s="770"/>
      <c r="BG125" s="770"/>
      <c r="BH125" s="770"/>
      <c r="BI125" s="770"/>
      <c r="BJ125" s="770"/>
      <c r="BK125" s="770"/>
      <c r="BL125" s="770"/>
      <c r="BM125" s="770"/>
      <c r="BN125" s="770"/>
      <c r="BO125" s="770"/>
      <c r="BP125" s="770"/>
      <c r="BQ125" s="770"/>
      <c r="BR125" s="770"/>
      <c r="BS125" s="770"/>
      <c r="BT125" s="770"/>
      <c r="BU125" s="770"/>
      <c r="BV125" s="770"/>
      <c r="BW125" s="770"/>
      <c r="BX125" s="770"/>
      <c r="BY125" s="770"/>
      <c r="BZ125" s="770"/>
      <c r="CA125" s="770"/>
      <c r="CB125" s="771"/>
      <c r="CC125" s="183"/>
      <c r="CE125" s="10"/>
      <c r="CF125" s="10"/>
      <c r="CG125" s="10"/>
      <c r="CH125" s="10"/>
      <c r="CI125" s="10"/>
      <c r="CJ125" s="10"/>
      <c r="CK125" s="10"/>
      <c r="CL125" s="10"/>
    </row>
    <row r="126" spans="2:90" ht="18" customHeight="1">
      <c r="B126" s="182"/>
      <c r="C126" s="772"/>
      <c r="D126" s="773"/>
      <c r="E126" s="773"/>
      <c r="F126" s="773"/>
      <c r="G126" s="773"/>
      <c r="H126" s="773"/>
      <c r="I126" s="773"/>
      <c r="J126" s="773"/>
      <c r="K126" s="773"/>
      <c r="L126" s="773"/>
      <c r="M126" s="773"/>
      <c r="N126" s="773"/>
      <c r="O126" s="773"/>
      <c r="P126" s="773"/>
      <c r="Q126" s="773"/>
      <c r="R126" s="773"/>
      <c r="S126" s="773"/>
      <c r="T126" s="773"/>
      <c r="U126" s="773"/>
      <c r="V126" s="773"/>
      <c r="W126" s="773"/>
      <c r="X126" s="773"/>
      <c r="Y126" s="773"/>
      <c r="Z126" s="773"/>
      <c r="AA126" s="773"/>
      <c r="AB126" s="773"/>
      <c r="AC126" s="773"/>
      <c r="AD126" s="773"/>
      <c r="AE126" s="773"/>
      <c r="AF126" s="773"/>
      <c r="AG126" s="773"/>
      <c r="AH126" s="773"/>
      <c r="AI126" s="773"/>
      <c r="AJ126" s="773"/>
      <c r="AK126" s="773"/>
      <c r="AL126" s="773"/>
      <c r="AM126" s="773"/>
      <c r="AN126" s="773"/>
      <c r="AO126" s="773"/>
      <c r="AP126" s="773"/>
      <c r="AQ126" s="773"/>
      <c r="AR126" s="773"/>
      <c r="AS126" s="773"/>
      <c r="AT126" s="773"/>
      <c r="AU126" s="773"/>
      <c r="AV126" s="773"/>
      <c r="AW126" s="773"/>
      <c r="AX126" s="773"/>
      <c r="AY126" s="773"/>
      <c r="AZ126" s="773"/>
      <c r="BA126" s="773"/>
      <c r="BB126" s="773"/>
      <c r="BC126" s="773"/>
      <c r="BD126" s="773"/>
      <c r="BE126" s="773"/>
      <c r="BF126" s="773"/>
      <c r="BG126" s="773"/>
      <c r="BH126" s="773"/>
      <c r="BI126" s="773"/>
      <c r="BJ126" s="773"/>
      <c r="BK126" s="773"/>
      <c r="BL126" s="773"/>
      <c r="BM126" s="773"/>
      <c r="BN126" s="773"/>
      <c r="BO126" s="773"/>
      <c r="BP126" s="773"/>
      <c r="BQ126" s="773"/>
      <c r="BR126" s="773"/>
      <c r="BS126" s="773"/>
      <c r="BT126" s="773"/>
      <c r="BU126" s="773"/>
      <c r="BV126" s="773"/>
      <c r="BW126" s="773"/>
      <c r="BX126" s="773"/>
      <c r="BY126" s="773"/>
      <c r="BZ126" s="773"/>
      <c r="CA126" s="773"/>
      <c r="CB126" s="774"/>
      <c r="CC126" s="183"/>
      <c r="CE126" s="10"/>
      <c r="CF126" s="10"/>
      <c r="CG126" s="10"/>
      <c r="CH126" s="10"/>
      <c r="CI126" s="10"/>
      <c r="CJ126" s="10"/>
      <c r="CK126" s="10"/>
      <c r="CL126" s="10"/>
    </row>
    <row r="127" spans="2:90" ht="18" customHeight="1" thickBot="1">
      <c r="B127" s="261"/>
      <c r="C127" s="1083" t="s">
        <v>307</v>
      </c>
      <c r="D127" s="1083"/>
      <c r="E127" s="1083"/>
      <c r="F127" s="1083"/>
      <c r="G127" s="1083"/>
      <c r="H127" s="1083"/>
      <c r="I127" s="1083"/>
      <c r="J127" s="1083"/>
      <c r="K127" s="1083"/>
      <c r="L127" s="1083"/>
      <c r="M127" s="1083"/>
      <c r="N127" s="1083"/>
      <c r="O127" s="1083"/>
      <c r="P127" s="1083"/>
      <c r="Q127" s="1083"/>
      <c r="R127" s="1083"/>
      <c r="S127" s="1083"/>
      <c r="T127" s="1083"/>
      <c r="U127" s="1083"/>
      <c r="V127" s="1083"/>
      <c r="W127" s="1083"/>
      <c r="X127" s="1083"/>
      <c r="Y127" s="1083"/>
      <c r="Z127" s="1083"/>
      <c r="AA127" s="1083"/>
      <c r="AB127" s="1083"/>
      <c r="AC127" s="1083"/>
      <c r="AD127" s="1083"/>
      <c r="AE127" s="1083"/>
      <c r="AF127" s="1083"/>
      <c r="AG127" s="1083"/>
      <c r="AH127" s="1083"/>
      <c r="AI127" s="1083"/>
      <c r="AJ127" s="1083"/>
      <c r="AK127" s="1083"/>
      <c r="AL127" s="1083"/>
      <c r="AM127" s="1083"/>
      <c r="AN127" s="1083"/>
      <c r="AO127" s="1083"/>
      <c r="AP127" s="1083"/>
      <c r="AQ127" s="1083"/>
      <c r="AR127" s="1083"/>
      <c r="AS127" s="1083"/>
      <c r="AT127" s="1083"/>
      <c r="AU127" s="1083"/>
      <c r="AV127" s="1083"/>
      <c r="AW127" s="1083"/>
      <c r="AX127" s="1083"/>
      <c r="AY127" s="1083"/>
      <c r="AZ127" s="1083"/>
      <c r="BA127" s="1083"/>
      <c r="BB127" s="1083"/>
      <c r="BC127" s="1083"/>
      <c r="BD127" s="1083"/>
      <c r="BE127" s="1083"/>
      <c r="BF127" s="1083"/>
      <c r="BG127" s="1083"/>
      <c r="BH127" s="1083"/>
      <c r="BI127" s="1083"/>
      <c r="BJ127" s="1083"/>
      <c r="BK127" s="1083"/>
      <c r="BL127" s="1083"/>
      <c r="BM127" s="1083"/>
      <c r="BN127" s="1083"/>
      <c r="BO127" s="1083"/>
      <c r="BP127" s="1083"/>
      <c r="BQ127" s="1083"/>
      <c r="BR127" s="1083"/>
      <c r="BS127" s="1083"/>
      <c r="BT127" s="1083"/>
      <c r="BU127" s="1083"/>
      <c r="BV127" s="1083"/>
      <c r="BW127" s="1083"/>
      <c r="BX127" s="1083"/>
      <c r="BY127" s="1083"/>
      <c r="BZ127" s="1083"/>
      <c r="CA127" s="1083"/>
      <c r="CB127" s="1083"/>
      <c r="CC127" s="260"/>
      <c r="CE127" s="10"/>
      <c r="CF127" s="10"/>
      <c r="CG127" s="10"/>
      <c r="CH127" s="10"/>
      <c r="CI127" s="10"/>
      <c r="CJ127" s="10"/>
      <c r="CK127" s="10"/>
      <c r="CL127" s="10"/>
    </row>
    <row r="128" spans="2:90" ht="18" customHeight="1" thickBot="1">
      <c r="B128" s="775" t="s">
        <v>322</v>
      </c>
      <c r="C128" s="776"/>
      <c r="D128" s="776"/>
      <c r="E128" s="776"/>
      <c r="F128" s="776"/>
      <c r="G128" s="776"/>
      <c r="H128" s="776"/>
      <c r="I128" s="776"/>
      <c r="J128" s="776"/>
      <c r="K128" s="776"/>
      <c r="L128" s="776"/>
      <c r="M128" s="776"/>
      <c r="N128" s="776"/>
      <c r="O128" s="776"/>
      <c r="P128" s="776"/>
      <c r="Q128" s="776"/>
      <c r="R128" s="776"/>
      <c r="S128" s="776"/>
      <c r="T128" s="776"/>
      <c r="U128" s="776"/>
      <c r="V128" s="776"/>
      <c r="W128" s="776"/>
      <c r="X128" s="776"/>
      <c r="Y128" s="776"/>
      <c r="Z128" s="776"/>
      <c r="AA128" s="776"/>
      <c r="AB128" s="776"/>
      <c r="AC128" s="776"/>
      <c r="AD128" s="776"/>
      <c r="AE128" s="776"/>
      <c r="AF128" s="776"/>
      <c r="AG128" s="776"/>
      <c r="AH128" s="776"/>
      <c r="AI128" s="776"/>
      <c r="AJ128" s="776"/>
      <c r="AK128" s="776"/>
      <c r="AL128" s="776"/>
      <c r="AM128" s="776"/>
      <c r="AN128" s="776"/>
      <c r="AO128" s="776"/>
      <c r="AP128" s="776"/>
      <c r="AQ128" s="776"/>
      <c r="AR128" s="776"/>
      <c r="AS128" s="776"/>
      <c r="AT128" s="776"/>
      <c r="AU128" s="776"/>
      <c r="AV128" s="776"/>
      <c r="AW128" s="776"/>
      <c r="AX128" s="776"/>
      <c r="AY128" s="776"/>
      <c r="AZ128" s="776"/>
      <c r="BA128" s="776"/>
      <c r="BB128" s="776"/>
      <c r="BC128" s="776"/>
      <c r="BD128" s="776"/>
      <c r="BE128" s="776"/>
      <c r="BF128" s="776"/>
      <c r="BG128" s="776"/>
      <c r="BH128" s="776"/>
      <c r="BI128" s="776"/>
      <c r="BJ128" s="776"/>
      <c r="BK128" s="776"/>
      <c r="BL128" s="776"/>
      <c r="BM128" s="776"/>
      <c r="BN128" s="776"/>
      <c r="BO128" s="776"/>
      <c r="BP128" s="776"/>
      <c r="BQ128" s="776"/>
      <c r="BR128" s="776"/>
      <c r="BS128" s="776"/>
      <c r="BT128" s="776"/>
      <c r="BU128" s="776"/>
      <c r="BV128" s="776"/>
      <c r="BW128" s="776"/>
      <c r="BX128" s="776"/>
      <c r="BY128" s="776"/>
      <c r="BZ128" s="776"/>
      <c r="CA128" s="776"/>
      <c r="CB128" s="776"/>
      <c r="CC128" s="777"/>
      <c r="CE128" s="8"/>
      <c r="CF128" s="8"/>
      <c r="CG128" s="8"/>
      <c r="CH128" s="8"/>
      <c r="CI128" s="8"/>
      <c r="CJ128" s="8"/>
      <c r="CK128" s="8"/>
      <c r="CL128" s="8"/>
    </row>
    <row r="129" spans="2:90" ht="18" customHeight="1">
      <c r="B129" s="778" t="s">
        <v>273</v>
      </c>
      <c r="C129" s="779"/>
      <c r="D129" s="779"/>
      <c r="E129" s="779"/>
      <c r="F129" s="779"/>
      <c r="G129" s="779"/>
      <c r="H129" s="779"/>
      <c r="I129" s="779"/>
      <c r="J129" s="779"/>
      <c r="K129" s="779"/>
      <c r="L129" s="779"/>
      <c r="M129" s="779"/>
      <c r="N129" s="779"/>
      <c r="O129" s="779"/>
      <c r="P129" s="779"/>
      <c r="Q129" s="779"/>
      <c r="R129" s="779"/>
      <c r="S129" s="779"/>
      <c r="T129" s="779"/>
      <c r="U129" s="779"/>
      <c r="V129" s="779"/>
      <c r="W129" s="779"/>
      <c r="X129" s="779"/>
      <c r="Y129" s="779"/>
      <c r="Z129" s="779"/>
      <c r="AA129" s="779"/>
      <c r="AB129" s="779"/>
      <c r="AC129" s="779"/>
      <c r="AD129" s="779"/>
      <c r="AE129" s="779"/>
      <c r="AF129" s="779"/>
      <c r="AG129" s="779"/>
      <c r="AH129" s="779"/>
      <c r="AI129" s="779"/>
      <c r="AJ129" s="779"/>
      <c r="AK129" s="779"/>
      <c r="AL129" s="779"/>
      <c r="AM129" s="779"/>
      <c r="AN129" s="779"/>
      <c r="AO129" s="779"/>
      <c r="AP129" s="779"/>
      <c r="AQ129" s="779"/>
      <c r="AR129" s="779"/>
      <c r="AS129" s="779"/>
      <c r="AT129" s="779"/>
      <c r="AU129" s="779"/>
      <c r="AV129" s="779"/>
      <c r="AW129" s="779"/>
      <c r="AX129" s="779"/>
      <c r="AY129" s="779"/>
      <c r="AZ129" s="779"/>
      <c r="BA129" s="779"/>
      <c r="BB129" s="779"/>
      <c r="BC129" s="779"/>
      <c r="BD129" s="779"/>
      <c r="BE129" s="779"/>
      <c r="BF129" s="779"/>
      <c r="BG129" s="779"/>
      <c r="BH129" s="779"/>
      <c r="BI129" s="779"/>
      <c r="BJ129" s="779"/>
      <c r="BK129" s="779"/>
      <c r="BL129" s="779"/>
      <c r="BM129" s="779"/>
      <c r="BN129" s="779"/>
      <c r="BO129" s="779"/>
      <c r="BP129" s="779"/>
      <c r="BQ129" s="779"/>
      <c r="BR129" s="779"/>
      <c r="BS129" s="779"/>
      <c r="BT129" s="779"/>
      <c r="BU129" s="779"/>
      <c r="BV129" s="779"/>
      <c r="BW129" s="779"/>
      <c r="BX129" s="779"/>
      <c r="BY129" s="779"/>
      <c r="BZ129" s="779"/>
      <c r="CA129" s="779"/>
      <c r="CB129" s="779"/>
      <c r="CC129" s="780"/>
      <c r="CE129" s="11"/>
      <c r="CF129" s="11"/>
      <c r="CG129" s="11"/>
      <c r="CH129" s="11"/>
      <c r="CI129" s="11"/>
      <c r="CJ129" s="11"/>
      <c r="CK129" s="11"/>
      <c r="CL129" s="11"/>
    </row>
    <row r="130" spans="2:90" ht="18" customHeight="1">
      <c r="B130" s="250" t="s">
        <v>262</v>
      </c>
      <c r="C130" s="781" t="s">
        <v>263</v>
      </c>
      <c r="D130" s="781"/>
      <c r="E130" s="781"/>
      <c r="F130" s="781"/>
      <c r="G130" s="781"/>
      <c r="H130" s="781"/>
      <c r="I130" s="781"/>
      <c r="J130" s="781"/>
      <c r="K130" s="781"/>
      <c r="L130" s="781"/>
      <c r="M130" s="781"/>
      <c r="N130" s="781"/>
      <c r="O130" s="781"/>
      <c r="P130" s="781"/>
      <c r="Q130" s="781"/>
      <c r="R130" s="781"/>
      <c r="S130" s="782"/>
      <c r="T130" s="783"/>
      <c r="U130" s="783"/>
      <c r="V130" s="783"/>
      <c r="W130" s="783"/>
      <c r="X130" s="783"/>
      <c r="Y130" s="783"/>
      <c r="Z130" s="783"/>
      <c r="AA130" s="783"/>
      <c r="AB130" s="783"/>
      <c r="AC130" s="783"/>
      <c r="AD130" s="783"/>
      <c r="AE130" s="783"/>
      <c r="AF130" s="783"/>
      <c r="AG130" s="783"/>
      <c r="AH130" s="783"/>
      <c r="AI130" s="783"/>
      <c r="AJ130" s="783"/>
      <c r="AK130" s="783"/>
      <c r="AL130" s="783"/>
      <c r="AM130" s="783"/>
      <c r="AN130" s="783"/>
      <c r="AO130" s="783"/>
      <c r="AP130" s="783"/>
      <c r="AQ130" s="783"/>
      <c r="AR130" s="783"/>
      <c r="AS130" s="784"/>
      <c r="AT130" s="540"/>
      <c r="AU130" s="785" t="s">
        <v>6</v>
      </c>
      <c r="AV130" s="786"/>
      <c r="AW130" s="786"/>
      <c r="AX130" s="786"/>
      <c r="AY130" s="1081"/>
      <c r="AZ130" s="1081"/>
      <c r="BA130" s="1081"/>
      <c r="BB130" s="1081"/>
      <c r="BC130" s="1081"/>
      <c r="BD130" s="1081"/>
      <c r="BE130" s="1081"/>
      <c r="BF130" s="1081"/>
      <c r="BG130" s="1081"/>
      <c r="BH130" s="1081"/>
      <c r="BI130" s="1081"/>
      <c r="BJ130" s="1081"/>
      <c r="BK130" s="1081"/>
      <c r="BL130" s="1081"/>
      <c r="BM130" s="1081"/>
      <c r="BN130" s="1081"/>
      <c r="BO130" s="1081"/>
      <c r="BP130" s="1081"/>
      <c r="BQ130" s="1081"/>
      <c r="BR130" s="1081"/>
      <c r="BS130" s="1081"/>
      <c r="BT130" s="1081"/>
      <c r="BU130" s="1081"/>
      <c r="BV130" s="1081"/>
      <c r="BW130" s="1081"/>
      <c r="BX130" s="1081"/>
      <c r="BY130" s="1081"/>
      <c r="BZ130" s="1081"/>
      <c r="CA130" s="1081"/>
      <c r="CB130" s="1082"/>
      <c r="CC130" s="251"/>
    </row>
    <row r="131" spans="2:90" ht="18" customHeight="1">
      <c r="B131" s="248" t="s">
        <v>260</v>
      </c>
      <c r="C131" s="949" t="s">
        <v>264</v>
      </c>
      <c r="D131" s="949"/>
      <c r="E131" s="949"/>
      <c r="F131" s="949"/>
      <c r="G131" s="949"/>
      <c r="H131" s="949"/>
      <c r="I131" s="949"/>
      <c r="J131" s="949"/>
      <c r="K131" s="949"/>
      <c r="L131" s="949"/>
      <c r="M131" s="949"/>
      <c r="N131" s="949"/>
      <c r="O131" s="949"/>
      <c r="P131" s="949"/>
      <c r="Q131" s="949"/>
      <c r="R131" s="949"/>
      <c r="S131" s="782"/>
      <c r="T131" s="783"/>
      <c r="U131" s="783"/>
      <c r="V131" s="783"/>
      <c r="W131" s="783"/>
      <c r="X131" s="783"/>
      <c r="Y131" s="783"/>
      <c r="Z131" s="783"/>
      <c r="AA131" s="783"/>
      <c r="AB131" s="783"/>
      <c r="AC131" s="783"/>
      <c r="AD131" s="783"/>
      <c r="AE131" s="783"/>
      <c r="AF131" s="783" t="s">
        <v>503</v>
      </c>
      <c r="AG131" s="783"/>
      <c r="AH131" s="783"/>
      <c r="AI131" s="783"/>
      <c r="AJ131" s="783"/>
      <c r="AK131" s="783"/>
      <c r="AL131" s="783"/>
      <c r="AM131" s="783"/>
      <c r="AN131" s="783"/>
      <c r="AO131" s="783"/>
      <c r="AP131" s="783"/>
      <c r="AQ131" s="783"/>
      <c r="AR131" s="783"/>
      <c r="AS131" s="784"/>
      <c r="AT131" s="578"/>
      <c r="AU131" s="1305"/>
      <c r="AV131" s="1306"/>
      <c r="AW131" s="1306"/>
      <c r="AX131" s="1306"/>
      <c r="AY131" s="1306"/>
      <c r="AZ131" s="1306"/>
      <c r="BA131" s="1306"/>
      <c r="BB131" s="1306"/>
      <c r="BC131" s="1306"/>
      <c r="BD131" s="1306"/>
      <c r="BE131" s="1306"/>
      <c r="BF131" s="1306"/>
      <c r="BG131" s="1306"/>
      <c r="BH131" s="1306"/>
      <c r="BI131" s="1306"/>
      <c r="BJ131" s="1306"/>
      <c r="BK131" s="1306"/>
      <c r="BL131" s="1306"/>
      <c r="BM131" s="1306"/>
      <c r="BN131" s="1306"/>
      <c r="BO131" s="1306"/>
      <c r="BP131" s="1306"/>
      <c r="BQ131" s="1306"/>
      <c r="BR131" s="1306"/>
      <c r="BS131" s="1306"/>
      <c r="BT131" s="1306"/>
      <c r="BU131" s="1306"/>
      <c r="BV131" s="1306"/>
      <c r="BW131" s="1306"/>
      <c r="BX131" s="1306"/>
      <c r="BY131" s="1306"/>
      <c r="BZ131" s="1306"/>
      <c r="CA131" s="1306"/>
      <c r="CB131" s="1307"/>
      <c r="CC131" s="249"/>
    </row>
    <row r="132" spans="2:90" ht="18" customHeight="1">
      <c r="B132" s="248"/>
      <c r="C132" s="949" t="s">
        <v>265</v>
      </c>
      <c r="D132" s="949"/>
      <c r="E132" s="949"/>
      <c r="F132" s="949"/>
      <c r="G132" s="949"/>
      <c r="H132" s="949"/>
      <c r="I132" s="949"/>
      <c r="J132" s="949"/>
      <c r="K132" s="949"/>
      <c r="L132" s="949"/>
      <c r="M132" s="949"/>
      <c r="N132" s="949"/>
      <c r="O132" s="949"/>
      <c r="P132" s="949"/>
      <c r="Q132" s="949"/>
      <c r="R132" s="949"/>
      <c r="S132" s="782"/>
      <c r="T132" s="783"/>
      <c r="U132" s="783"/>
      <c r="V132" s="783"/>
      <c r="W132" s="783"/>
      <c r="X132" s="783"/>
      <c r="Y132" s="783"/>
      <c r="Z132" s="783"/>
      <c r="AA132" s="783"/>
      <c r="AB132" s="783"/>
      <c r="AC132" s="783"/>
      <c r="AD132" s="783"/>
      <c r="AE132" s="783"/>
      <c r="AF132" s="783"/>
      <c r="AG132" s="783"/>
      <c r="AH132" s="783"/>
      <c r="AI132" s="783"/>
      <c r="AJ132" s="783"/>
      <c r="AK132" s="783"/>
      <c r="AL132" s="783"/>
      <c r="AM132" s="783"/>
      <c r="AN132" s="783"/>
      <c r="AO132" s="783"/>
      <c r="AP132" s="783"/>
      <c r="AQ132" s="783"/>
      <c r="AR132" s="783"/>
      <c r="AS132" s="784"/>
      <c r="AT132" s="578"/>
      <c r="AU132" s="1305"/>
      <c r="AV132" s="1306"/>
      <c r="AW132" s="1306"/>
      <c r="AX132" s="1306"/>
      <c r="AY132" s="1306"/>
      <c r="AZ132" s="1306"/>
      <c r="BA132" s="1306"/>
      <c r="BB132" s="1306"/>
      <c r="BC132" s="1306"/>
      <c r="BD132" s="1306"/>
      <c r="BE132" s="1306"/>
      <c r="BF132" s="1306"/>
      <c r="BG132" s="1306"/>
      <c r="BH132" s="1306"/>
      <c r="BI132" s="1306"/>
      <c r="BJ132" s="1306"/>
      <c r="BK132" s="1306"/>
      <c r="BL132" s="1306"/>
      <c r="BM132" s="1306"/>
      <c r="BN132" s="1306"/>
      <c r="BO132" s="1306"/>
      <c r="BP132" s="1306"/>
      <c r="BQ132" s="1306"/>
      <c r="BR132" s="1306"/>
      <c r="BS132" s="1306"/>
      <c r="BT132" s="1306"/>
      <c r="BU132" s="1306"/>
      <c r="BV132" s="1306"/>
      <c r="BW132" s="1306"/>
      <c r="BX132" s="1306"/>
      <c r="BY132" s="1306"/>
      <c r="BZ132" s="1306"/>
      <c r="CA132" s="1306"/>
      <c r="CB132" s="1307"/>
      <c r="CC132" s="249"/>
    </row>
    <row r="133" spans="2:90" ht="18" customHeight="1">
      <c r="B133" s="248"/>
      <c r="C133" s="1311" t="s">
        <v>266</v>
      </c>
      <c r="D133" s="1311"/>
      <c r="E133" s="1311"/>
      <c r="F133" s="1311"/>
      <c r="G133" s="1311"/>
      <c r="H133" s="1311"/>
      <c r="I133" s="1311"/>
      <c r="J133" s="1311"/>
      <c r="K133" s="1311"/>
      <c r="L133" s="1311"/>
      <c r="M133" s="1311"/>
      <c r="N133" s="1311"/>
      <c r="O133" s="1311"/>
      <c r="P133" s="1311"/>
      <c r="Q133" s="1311"/>
      <c r="R133" s="1311"/>
      <c r="S133" s="782"/>
      <c r="T133" s="783"/>
      <c r="U133" s="783"/>
      <c r="V133" s="783"/>
      <c r="W133" s="783"/>
      <c r="X133" s="783"/>
      <c r="Y133" s="783"/>
      <c r="Z133" s="783"/>
      <c r="AA133" s="783"/>
      <c r="AB133" s="783"/>
      <c r="AC133" s="783"/>
      <c r="AD133" s="783"/>
      <c r="AE133" s="783"/>
      <c r="AF133" s="783"/>
      <c r="AG133" s="783"/>
      <c r="AH133" s="783"/>
      <c r="AI133" s="783"/>
      <c r="AJ133" s="783"/>
      <c r="AK133" s="783"/>
      <c r="AL133" s="783"/>
      <c r="AM133" s="783"/>
      <c r="AN133" s="783"/>
      <c r="AO133" s="783"/>
      <c r="AP133" s="783"/>
      <c r="AQ133" s="783"/>
      <c r="AR133" s="783"/>
      <c r="AS133" s="784"/>
      <c r="AT133" s="578"/>
      <c r="AU133" s="1308"/>
      <c r="AV133" s="1309"/>
      <c r="AW133" s="1309"/>
      <c r="AX133" s="1309"/>
      <c r="AY133" s="1309"/>
      <c r="AZ133" s="1309"/>
      <c r="BA133" s="1309"/>
      <c r="BB133" s="1309"/>
      <c r="BC133" s="1309"/>
      <c r="BD133" s="1309"/>
      <c r="BE133" s="1309"/>
      <c r="BF133" s="1309"/>
      <c r="BG133" s="1309"/>
      <c r="BH133" s="1309"/>
      <c r="BI133" s="1309"/>
      <c r="BJ133" s="1309"/>
      <c r="BK133" s="1309"/>
      <c r="BL133" s="1309"/>
      <c r="BM133" s="1309"/>
      <c r="BN133" s="1309"/>
      <c r="BO133" s="1309"/>
      <c r="BP133" s="1309"/>
      <c r="BQ133" s="1309"/>
      <c r="BR133" s="1309"/>
      <c r="BS133" s="1309"/>
      <c r="BT133" s="1309"/>
      <c r="BU133" s="1309"/>
      <c r="BV133" s="1309"/>
      <c r="BW133" s="1309"/>
      <c r="BX133" s="1309"/>
      <c r="BY133" s="1309"/>
      <c r="BZ133" s="1309"/>
      <c r="CA133" s="1309"/>
      <c r="CB133" s="1310"/>
      <c r="CC133" s="249"/>
    </row>
    <row r="134" spans="2:90" ht="6.75" customHeight="1" thickBot="1">
      <c r="B134" s="254"/>
      <c r="C134" s="186"/>
      <c r="D134" s="186"/>
      <c r="E134" s="186"/>
      <c r="F134" s="186"/>
      <c r="G134" s="186"/>
      <c r="H134" s="186"/>
      <c r="I134" s="186"/>
      <c r="J134" s="186"/>
      <c r="K134" s="186"/>
      <c r="L134" s="186"/>
      <c r="M134" s="186"/>
      <c r="N134" s="186"/>
      <c r="O134" s="186"/>
      <c r="P134" s="186"/>
      <c r="Q134" s="186"/>
      <c r="R134" s="186"/>
      <c r="S134" s="376"/>
      <c r="T134" s="376"/>
      <c r="U134" s="376"/>
      <c r="V134" s="376"/>
      <c r="W134" s="376"/>
      <c r="X134" s="376"/>
      <c r="Y134" s="376"/>
      <c r="Z134" s="376"/>
      <c r="AA134" s="376"/>
      <c r="AB134" s="376"/>
      <c r="AC134" s="376"/>
      <c r="AD134" s="376"/>
      <c r="AE134" s="376"/>
      <c r="AF134" s="376"/>
      <c r="AG134" s="376"/>
      <c r="AH134" s="376"/>
      <c r="AI134" s="376"/>
      <c r="AJ134" s="376"/>
      <c r="AK134" s="376"/>
      <c r="AL134" s="376"/>
      <c r="AM134" s="376"/>
      <c r="AN134" s="376"/>
      <c r="AO134" s="376"/>
      <c r="AP134" s="376"/>
      <c r="AQ134" s="376"/>
      <c r="AR134" s="376"/>
      <c r="AS134" s="376"/>
      <c r="AT134" s="255"/>
      <c r="AU134" s="374"/>
      <c r="AV134" s="374"/>
      <c r="AW134" s="374"/>
      <c r="AX134" s="374"/>
      <c r="AY134" s="374"/>
      <c r="AZ134" s="374"/>
      <c r="BA134" s="374"/>
      <c r="BB134" s="374"/>
      <c r="BC134" s="374"/>
      <c r="BD134" s="374"/>
      <c r="BE134" s="374"/>
      <c r="BF134" s="374"/>
      <c r="BG134" s="374"/>
      <c r="BH134" s="374"/>
      <c r="BI134" s="374"/>
      <c r="BJ134" s="374"/>
      <c r="BK134" s="374"/>
      <c r="BL134" s="374"/>
      <c r="BM134" s="374"/>
      <c r="BN134" s="374"/>
      <c r="BO134" s="374"/>
      <c r="BP134" s="374"/>
      <c r="BQ134" s="374"/>
      <c r="BR134" s="374"/>
      <c r="BS134" s="374"/>
      <c r="BT134" s="374"/>
      <c r="BU134" s="374"/>
      <c r="BV134" s="374"/>
      <c r="BW134" s="374"/>
      <c r="BX134" s="374"/>
      <c r="BY134" s="374"/>
      <c r="BZ134" s="374"/>
      <c r="CA134" s="374"/>
      <c r="CB134" s="374"/>
      <c r="CC134" s="256"/>
    </row>
    <row r="135" spans="2:90" ht="18" customHeight="1" thickBot="1">
      <c r="B135" s="565" t="s">
        <v>323</v>
      </c>
      <c r="C135" s="566"/>
      <c r="D135" s="566"/>
      <c r="E135" s="566"/>
      <c r="F135" s="566"/>
      <c r="G135" s="566"/>
      <c r="H135" s="566"/>
      <c r="I135" s="566"/>
      <c r="J135" s="566"/>
      <c r="K135" s="566"/>
      <c r="L135" s="566"/>
      <c r="M135" s="566"/>
      <c r="N135" s="566"/>
      <c r="O135" s="566"/>
      <c r="P135" s="566"/>
      <c r="Q135" s="566"/>
      <c r="R135" s="566"/>
      <c r="S135" s="567"/>
      <c r="T135" s="567"/>
      <c r="U135" s="567"/>
      <c r="V135" s="567"/>
      <c r="W135" s="567"/>
      <c r="X135" s="567"/>
      <c r="Y135" s="567"/>
      <c r="Z135" s="567"/>
      <c r="AA135" s="567"/>
      <c r="AB135" s="567"/>
      <c r="AC135" s="567"/>
      <c r="AD135" s="567"/>
      <c r="AE135" s="567"/>
      <c r="AF135" s="567"/>
      <c r="AG135" s="567"/>
      <c r="AH135" s="567"/>
      <c r="AI135" s="567"/>
      <c r="AJ135" s="567"/>
      <c r="AK135" s="567"/>
      <c r="AL135" s="567"/>
      <c r="AM135" s="567"/>
      <c r="AN135" s="567"/>
      <c r="AO135" s="567"/>
      <c r="AP135" s="567"/>
      <c r="AQ135" s="567"/>
      <c r="AR135" s="567"/>
      <c r="AS135" s="567"/>
      <c r="AT135" s="568"/>
      <c r="AU135" s="569"/>
      <c r="AV135" s="569"/>
      <c r="AW135" s="569"/>
      <c r="AX135" s="569"/>
      <c r="AY135" s="569"/>
      <c r="AZ135" s="569"/>
      <c r="BA135" s="569"/>
      <c r="BB135" s="569"/>
      <c r="BC135" s="569"/>
      <c r="BD135" s="569"/>
      <c r="BE135" s="569"/>
      <c r="BF135" s="569"/>
      <c r="BG135" s="569"/>
      <c r="BH135" s="569"/>
      <c r="BI135" s="569"/>
      <c r="BJ135" s="569"/>
      <c r="BK135" s="569"/>
      <c r="BL135" s="569"/>
      <c r="BM135" s="569"/>
      <c r="BN135" s="569"/>
      <c r="BO135" s="569"/>
      <c r="BP135" s="569"/>
      <c r="BQ135" s="569"/>
      <c r="BR135" s="569"/>
      <c r="BS135" s="569"/>
      <c r="BT135" s="569"/>
      <c r="BU135" s="569"/>
      <c r="BV135" s="569"/>
      <c r="BW135" s="569"/>
      <c r="BX135" s="569"/>
      <c r="BY135" s="569"/>
      <c r="BZ135" s="569"/>
      <c r="CA135" s="569"/>
      <c r="CB135" s="569"/>
      <c r="CC135" s="570"/>
    </row>
    <row r="136" spans="2:90" ht="18" customHeight="1">
      <c r="B136" s="571" t="s">
        <v>302</v>
      </c>
      <c r="C136" s="572"/>
      <c r="D136" s="573"/>
      <c r="E136" s="573"/>
      <c r="F136" s="573"/>
      <c r="G136" s="573"/>
      <c r="H136" s="573"/>
      <c r="I136" s="573"/>
      <c r="J136" s="573"/>
      <c r="K136" s="573"/>
      <c r="L136" s="573"/>
      <c r="M136" s="573"/>
      <c r="N136" s="573"/>
      <c r="O136" s="573"/>
      <c r="P136" s="573"/>
      <c r="Q136" s="573"/>
      <c r="R136" s="573"/>
      <c r="S136" s="573"/>
      <c r="T136" s="573"/>
      <c r="U136" s="573"/>
      <c r="V136" s="573"/>
      <c r="W136" s="573"/>
      <c r="X136" s="573"/>
      <c r="Y136" s="573"/>
      <c r="Z136" s="573"/>
      <c r="AA136" s="573"/>
      <c r="AB136" s="573"/>
      <c r="AC136" s="573"/>
      <c r="AD136" s="573"/>
      <c r="AE136" s="573"/>
      <c r="AF136" s="573"/>
      <c r="AG136" s="573"/>
      <c r="AH136" s="573"/>
      <c r="AI136" s="573"/>
      <c r="AJ136" s="573"/>
      <c r="AK136" s="573"/>
      <c r="AL136" s="573"/>
      <c r="AM136" s="573"/>
      <c r="AN136" s="573"/>
      <c r="AO136" s="573"/>
      <c r="AP136" s="573"/>
      <c r="AQ136" s="573"/>
      <c r="AR136" s="573"/>
      <c r="AS136" s="573"/>
      <c r="AT136" s="573"/>
      <c r="AU136" s="573"/>
      <c r="AV136" s="573"/>
      <c r="AW136" s="573"/>
      <c r="AX136" s="573"/>
      <c r="AY136" s="573"/>
      <c r="AZ136" s="573"/>
      <c r="BA136" s="573"/>
      <c r="BB136" s="573"/>
      <c r="BC136" s="573"/>
      <c r="BD136" s="573"/>
      <c r="BE136" s="573"/>
      <c r="BF136" s="573"/>
      <c r="BG136" s="573"/>
      <c r="BH136" s="573"/>
      <c r="BI136" s="573"/>
      <c r="BJ136" s="573"/>
      <c r="BK136" s="573"/>
      <c r="BL136" s="573"/>
      <c r="BM136" s="573"/>
      <c r="BN136" s="573"/>
      <c r="BO136" s="573"/>
      <c r="BP136" s="573"/>
      <c r="BQ136" s="573"/>
      <c r="BR136" s="573"/>
      <c r="BS136" s="573"/>
      <c r="BT136" s="573"/>
      <c r="BU136" s="573"/>
      <c r="BV136" s="573"/>
      <c r="BW136" s="573"/>
      <c r="BX136" s="573"/>
      <c r="BY136" s="573"/>
      <c r="BZ136" s="573"/>
      <c r="CA136" s="573"/>
      <c r="CB136" s="573"/>
      <c r="CC136" s="574"/>
    </row>
    <row r="137" spans="2:90" ht="18" customHeight="1">
      <c r="B137" s="397"/>
      <c r="C137" s="756"/>
      <c r="D137" s="757"/>
      <c r="E137" s="757"/>
      <c r="F137" s="757"/>
      <c r="G137" s="757"/>
      <c r="H137" s="757"/>
      <c r="I137" s="757"/>
      <c r="J137" s="757"/>
      <c r="K137" s="757"/>
      <c r="L137" s="757"/>
      <c r="M137" s="757"/>
      <c r="N137" s="757"/>
      <c r="O137" s="757"/>
      <c r="P137" s="757"/>
      <c r="Q137" s="757"/>
      <c r="R137" s="757"/>
      <c r="S137" s="757"/>
      <c r="T137" s="757"/>
      <c r="U137" s="757"/>
      <c r="V137" s="757"/>
      <c r="W137" s="757"/>
      <c r="X137" s="757"/>
      <c r="Y137" s="757"/>
      <c r="Z137" s="757"/>
      <c r="AA137" s="757"/>
      <c r="AB137" s="757"/>
      <c r="AC137" s="757"/>
      <c r="AD137" s="757"/>
      <c r="AE137" s="757"/>
      <c r="AF137" s="757"/>
      <c r="AG137" s="757"/>
      <c r="AH137" s="757"/>
      <c r="AI137" s="757"/>
      <c r="AJ137" s="757"/>
      <c r="AK137" s="757"/>
      <c r="AL137" s="757"/>
      <c r="AM137" s="757"/>
      <c r="AN137" s="757"/>
      <c r="AO137" s="757"/>
      <c r="AP137" s="757"/>
      <c r="AQ137" s="757"/>
      <c r="AR137" s="757"/>
      <c r="AS137" s="757"/>
      <c r="AT137" s="757"/>
      <c r="AU137" s="757"/>
      <c r="AV137" s="757"/>
      <c r="AW137" s="757"/>
      <c r="AX137" s="757"/>
      <c r="AY137" s="757"/>
      <c r="AZ137" s="757"/>
      <c r="BA137" s="757"/>
      <c r="BB137" s="757"/>
      <c r="BC137" s="757"/>
      <c r="BD137" s="757"/>
      <c r="BE137" s="757"/>
      <c r="BF137" s="757"/>
      <c r="BG137" s="757"/>
      <c r="BH137" s="757"/>
      <c r="BI137" s="757"/>
      <c r="BJ137" s="757"/>
      <c r="BK137" s="757"/>
      <c r="BL137" s="757"/>
      <c r="BM137" s="757"/>
      <c r="BN137" s="757"/>
      <c r="BO137" s="757"/>
      <c r="BP137" s="757"/>
      <c r="BQ137" s="757"/>
      <c r="BR137" s="757"/>
      <c r="BS137" s="757"/>
      <c r="BT137" s="757"/>
      <c r="BU137" s="757"/>
      <c r="BV137" s="757"/>
      <c r="BW137" s="757"/>
      <c r="BX137" s="757"/>
      <c r="BY137" s="757"/>
      <c r="BZ137" s="757"/>
      <c r="CA137" s="757"/>
      <c r="CB137" s="758"/>
      <c r="CC137" s="398"/>
    </row>
    <row r="138" spans="2:90" ht="18" customHeight="1">
      <c r="B138" s="397"/>
      <c r="C138" s="759"/>
      <c r="D138" s="760"/>
      <c r="E138" s="760"/>
      <c r="F138" s="760"/>
      <c r="G138" s="760"/>
      <c r="H138" s="760"/>
      <c r="I138" s="760"/>
      <c r="J138" s="760"/>
      <c r="K138" s="760"/>
      <c r="L138" s="760"/>
      <c r="M138" s="760"/>
      <c r="N138" s="760"/>
      <c r="O138" s="760"/>
      <c r="P138" s="760"/>
      <c r="Q138" s="760"/>
      <c r="R138" s="760"/>
      <c r="S138" s="760"/>
      <c r="T138" s="760"/>
      <c r="U138" s="760"/>
      <c r="V138" s="760"/>
      <c r="W138" s="760"/>
      <c r="X138" s="760"/>
      <c r="Y138" s="760"/>
      <c r="Z138" s="760"/>
      <c r="AA138" s="760"/>
      <c r="AB138" s="760"/>
      <c r="AC138" s="760"/>
      <c r="AD138" s="760"/>
      <c r="AE138" s="760"/>
      <c r="AF138" s="760"/>
      <c r="AG138" s="760"/>
      <c r="AH138" s="760"/>
      <c r="AI138" s="760"/>
      <c r="AJ138" s="760"/>
      <c r="AK138" s="760"/>
      <c r="AL138" s="760"/>
      <c r="AM138" s="760"/>
      <c r="AN138" s="760"/>
      <c r="AO138" s="760"/>
      <c r="AP138" s="760"/>
      <c r="AQ138" s="760"/>
      <c r="AR138" s="760"/>
      <c r="AS138" s="760"/>
      <c r="AT138" s="760"/>
      <c r="AU138" s="760"/>
      <c r="AV138" s="760"/>
      <c r="AW138" s="760"/>
      <c r="AX138" s="760"/>
      <c r="AY138" s="760"/>
      <c r="AZ138" s="760"/>
      <c r="BA138" s="760"/>
      <c r="BB138" s="760"/>
      <c r="BC138" s="760"/>
      <c r="BD138" s="760"/>
      <c r="BE138" s="760"/>
      <c r="BF138" s="760"/>
      <c r="BG138" s="760"/>
      <c r="BH138" s="760"/>
      <c r="BI138" s="760"/>
      <c r="BJ138" s="760"/>
      <c r="BK138" s="760"/>
      <c r="BL138" s="760"/>
      <c r="BM138" s="760"/>
      <c r="BN138" s="760"/>
      <c r="BO138" s="760"/>
      <c r="BP138" s="760"/>
      <c r="BQ138" s="760"/>
      <c r="BR138" s="760"/>
      <c r="BS138" s="760"/>
      <c r="BT138" s="760"/>
      <c r="BU138" s="760"/>
      <c r="BV138" s="760"/>
      <c r="BW138" s="760"/>
      <c r="BX138" s="760"/>
      <c r="BY138" s="760"/>
      <c r="BZ138" s="760"/>
      <c r="CA138" s="760"/>
      <c r="CB138" s="761"/>
      <c r="CC138" s="398"/>
    </row>
    <row r="139" spans="2:90" ht="18" customHeight="1">
      <c r="B139" s="397"/>
      <c r="C139" s="759"/>
      <c r="D139" s="760"/>
      <c r="E139" s="760"/>
      <c r="F139" s="760"/>
      <c r="G139" s="760"/>
      <c r="H139" s="760"/>
      <c r="I139" s="760"/>
      <c r="J139" s="760"/>
      <c r="K139" s="760"/>
      <c r="L139" s="760"/>
      <c r="M139" s="760"/>
      <c r="N139" s="760"/>
      <c r="O139" s="760"/>
      <c r="P139" s="760"/>
      <c r="Q139" s="760"/>
      <c r="R139" s="760"/>
      <c r="S139" s="760"/>
      <c r="T139" s="760"/>
      <c r="U139" s="760"/>
      <c r="V139" s="760"/>
      <c r="W139" s="760"/>
      <c r="X139" s="760"/>
      <c r="Y139" s="760"/>
      <c r="Z139" s="760"/>
      <c r="AA139" s="760"/>
      <c r="AB139" s="760"/>
      <c r="AC139" s="760"/>
      <c r="AD139" s="760"/>
      <c r="AE139" s="760"/>
      <c r="AF139" s="760"/>
      <c r="AG139" s="760"/>
      <c r="AH139" s="760"/>
      <c r="AI139" s="760"/>
      <c r="AJ139" s="760"/>
      <c r="AK139" s="760"/>
      <c r="AL139" s="760"/>
      <c r="AM139" s="760"/>
      <c r="AN139" s="760"/>
      <c r="AO139" s="760"/>
      <c r="AP139" s="760"/>
      <c r="AQ139" s="760"/>
      <c r="AR139" s="760"/>
      <c r="AS139" s="760"/>
      <c r="AT139" s="760"/>
      <c r="AU139" s="760"/>
      <c r="AV139" s="760"/>
      <c r="AW139" s="760"/>
      <c r="AX139" s="760"/>
      <c r="AY139" s="760"/>
      <c r="AZ139" s="760"/>
      <c r="BA139" s="760"/>
      <c r="BB139" s="760"/>
      <c r="BC139" s="760"/>
      <c r="BD139" s="760"/>
      <c r="BE139" s="760"/>
      <c r="BF139" s="760"/>
      <c r="BG139" s="760"/>
      <c r="BH139" s="760"/>
      <c r="BI139" s="760"/>
      <c r="BJ139" s="760"/>
      <c r="BK139" s="760"/>
      <c r="BL139" s="760"/>
      <c r="BM139" s="760"/>
      <c r="BN139" s="760"/>
      <c r="BO139" s="760"/>
      <c r="BP139" s="760"/>
      <c r="BQ139" s="760"/>
      <c r="BR139" s="760"/>
      <c r="BS139" s="760"/>
      <c r="BT139" s="760"/>
      <c r="BU139" s="760"/>
      <c r="BV139" s="760"/>
      <c r="BW139" s="760"/>
      <c r="BX139" s="760"/>
      <c r="BY139" s="760"/>
      <c r="BZ139" s="760"/>
      <c r="CA139" s="760"/>
      <c r="CB139" s="761"/>
      <c r="CC139" s="398"/>
    </row>
    <row r="140" spans="2:90" ht="18" customHeight="1">
      <c r="B140" s="397"/>
      <c r="C140" s="759"/>
      <c r="D140" s="760"/>
      <c r="E140" s="760"/>
      <c r="F140" s="760"/>
      <c r="G140" s="760"/>
      <c r="H140" s="760"/>
      <c r="I140" s="760"/>
      <c r="J140" s="760"/>
      <c r="K140" s="760"/>
      <c r="L140" s="760"/>
      <c r="M140" s="760"/>
      <c r="N140" s="760"/>
      <c r="O140" s="760"/>
      <c r="P140" s="760"/>
      <c r="Q140" s="760"/>
      <c r="R140" s="760"/>
      <c r="S140" s="760"/>
      <c r="T140" s="760"/>
      <c r="U140" s="760"/>
      <c r="V140" s="760"/>
      <c r="W140" s="760"/>
      <c r="X140" s="760"/>
      <c r="Y140" s="760"/>
      <c r="Z140" s="760"/>
      <c r="AA140" s="760"/>
      <c r="AB140" s="760"/>
      <c r="AC140" s="760"/>
      <c r="AD140" s="760"/>
      <c r="AE140" s="760"/>
      <c r="AF140" s="760"/>
      <c r="AG140" s="760"/>
      <c r="AH140" s="760"/>
      <c r="AI140" s="760"/>
      <c r="AJ140" s="760"/>
      <c r="AK140" s="760"/>
      <c r="AL140" s="760"/>
      <c r="AM140" s="760"/>
      <c r="AN140" s="760"/>
      <c r="AO140" s="760"/>
      <c r="AP140" s="760"/>
      <c r="AQ140" s="760"/>
      <c r="AR140" s="760"/>
      <c r="AS140" s="760"/>
      <c r="AT140" s="760"/>
      <c r="AU140" s="760"/>
      <c r="AV140" s="760"/>
      <c r="AW140" s="760"/>
      <c r="AX140" s="760"/>
      <c r="AY140" s="760"/>
      <c r="AZ140" s="760"/>
      <c r="BA140" s="760"/>
      <c r="BB140" s="760"/>
      <c r="BC140" s="760"/>
      <c r="BD140" s="760"/>
      <c r="BE140" s="760"/>
      <c r="BF140" s="760"/>
      <c r="BG140" s="760"/>
      <c r="BH140" s="760"/>
      <c r="BI140" s="760"/>
      <c r="BJ140" s="760"/>
      <c r="BK140" s="760"/>
      <c r="BL140" s="760"/>
      <c r="BM140" s="760"/>
      <c r="BN140" s="760"/>
      <c r="BO140" s="760"/>
      <c r="BP140" s="760"/>
      <c r="BQ140" s="760"/>
      <c r="BR140" s="760"/>
      <c r="BS140" s="760"/>
      <c r="BT140" s="760"/>
      <c r="BU140" s="760"/>
      <c r="BV140" s="760"/>
      <c r="BW140" s="760"/>
      <c r="BX140" s="760"/>
      <c r="BY140" s="760"/>
      <c r="BZ140" s="760"/>
      <c r="CA140" s="760"/>
      <c r="CB140" s="761"/>
      <c r="CC140" s="398"/>
    </row>
    <row r="141" spans="2:90" ht="18" customHeight="1">
      <c r="B141" s="397"/>
      <c r="C141" s="759"/>
      <c r="D141" s="760"/>
      <c r="E141" s="760"/>
      <c r="F141" s="760"/>
      <c r="G141" s="760"/>
      <c r="H141" s="760"/>
      <c r="I141" s="760"/>
      <c r="J141" s="760"/>
      <c r="K141" s="760"/>
      <c r="L141" s="760"/>
      <c r="M141" s="760"/>
      <c r="N141" s="760"/>
      <c r="O141" s="760"/>
      <c r="P141" s="760"/>
      <c r="Q141" s="760"/>
      <c r="R141" s="760"/>
      <c r="S141" s="760"/>
      <c r="T141" s="760"/>
      <c r="U141" s="760"/>
      <c r="V141" s="760"/>
      <c r="W141" s="760"/>
      <c r="X141" s="760"/>
      <c r="Y141" s="760"/>
      <c r="Z141" s="760"/>
      <c r="AA141" s="760"/>
      <c r="AB141" s="760"/>
      <c r="AC141" s="760"/>
      <c r="AD141" s="760"/>
      <c r="AE141" s="760"/>
      <c r="AF141" s="760"/>
      <c r="AG141" s="760"/>
      <c r="AH141" s="760"/>
      <c r="AI141" s="760"/>
      <c r="AJ141" s="760"/>
      <c r="AK141" s="760"/>
      <c r="AL141" s="760"/>
      <c r="AM141" s="760"/>
      <c r="AN141" s="760"/>
      <c r="AO141" s="760"/>
      <c r="AP141" s="760"/>
      <c r="AQ141" s="760"/>
      <c r="AR141" s="760"/>
      <c r="AS141" s="760"/>
      <c r="AT141" s="760"/>
      <c r="AU141" s="760"/>
      <c r="AV141" s="760"/>
      <c r="AW141" s="760"/>
      <c r="AX141" s="760"/>
      <c r="AY141" s="760"/>
      <c r="AZ141" s="760"/>
      <c r="BA141" s="760"/>
      <c r="BB141" s="760"/>
      <c r="BC141" s="760"/>
      <c r="BD141" s="760"/>
      <c r="BE141" s="760"/>
      <c r="BF141" s="760"/>
      <c r="BG141" s="760"/>
      <c r="BH141" s="760"/>
      <c r="BI141" s="760"/>
      <c r="BJ141" s="760"/>
      <c r="BK141" s="760"/>
      <c r="BL141" s="760"/>
      <c r="BM141" s="760"/>
      <c r="BN141" s="760"/>
      <c r="BO141" s="760"/>
      <c r="BP141" s="760"/>
      <c r="BQ141" s="760"/>
      <c r="BR141" s="760"/>
      <c r="BS141" s="760"/>
      <c r="BT141" s="760"/>
      <c r="BU141" s="760"/>
      <c r="BV141" s="760"/>
      <c r="BW141" s="760"/>
      <c r="BX141" s="760"/>
      <c r="BY141" s="760"/>
      <c r="BZ141" s="760"/>
      <c r="CA141" s="760"/>
      <c r="CB141" s="761"/>
      <c r="CC141" s="398"/>
    </row>
    <row r="142" spans="2:90" ht="18" customHeight="1">
      <c r="B142" s="397"/>
      <c r="C142" s="759"/>
      <c r="D142" s="760"/>
      <c r="E142" s="760"/>
      <c r="F142" s="760"/>
      <c r="G142" s="760"/>
      <c r="H142" s="760"/>
      <c r="I142" s="760"/>
      <c r="J142" s="760"/>
      <c r="K142" s="760"/>
      <c r="L142" s="760"/>
      <c r="M142" s="760"/>
      <c r="N142" s="760"/>
      <c r="O142" s="760"/>
      <c r="P142" s="760"/>
      <c r="Q142" s="760"/>
      <c r="R142" s="760"/>
      <c r="S142" s="760"/>
      <c r="T142" s="760"/>
      <c r="U142" s="760"/>
      <c r="V142" s="760"/>
      <c r="W142" s="760"/>
      <c r="X142" s="760"/>
      <c r="Y142" s="760"/>
      <c r="Z142" s="760"/>
      <c r="AA142" s="760"/>
      <c r="AB142" s="760"/>
      <c r="AC142" s="760"/>
      <c r="AD142" s="760"/>
      <c r="AE142" s="760"/>
      <c r="AF142" s="760"/>
      <c r="AG142" s="760"/>
      <c r="AH142" s="760"/>
      <c r="AI142" s="760"/>
      <c r="AJ142" s="760"/>
      <c r="AK142" s="760"/>
      <c r="AL142" s="760"/>
      <c r="AM142" s="760"/>
      <c r="AN142" s="760"/>
      <c r="AO142" s="760"/>
      <c r="AP142" s="760"/>
      <c r="AQ142" s="760"/>
      <c r="AR142" s="760"/>
      <c r="AS142" s="760"/>
      <c r="AT142" s="760"/>
      <c r="AU142" s="760"/>
      <c r="AV142" s="760"/>
      <c r="AW142" s="760"/>
      <c r="AX142" s="760"/>
      <c r="AY142" s="760"/>
      <c r="AZ142" s="760"/>
      <c r="BA142" s="760"/>
      <c r="BB142" s="760"/>
      <c r="BC142" s="760"/>
      <c r="BD142" s="760"/>
      <c r="BE142" s="760"/>
      <c r="BF142" s="760"/>
      <c r="BG142" s="760"/>
      <c r="BH142" s="760"/>
      <c r="BI142" s="760"/>
      <c r="BJ142" s="760"/>
      <c r="BK142" s="760"/>
      <c r="BL142" s="760"/>
      <c r="BM142" s="760"/>
      <c r="BN142" s="760"/>
      <c r="BO142" s="760"/>
      <c r="BP142" s="760"/>
      <c r="BQ142" s="760"/>
      <c r="BR142" s="760"/>
      <c r="BS142" s="760"/>
      <c r="BT142" s="760"/>
      <c r="BU142" s="760"/>
      <c r="BV142" s="760"/>
      <c r="BW142" s="760"/>
      <c r="BX142" s="760"/>
      <c r="BY142" s="760"/>
      <c r="BZ142" s="760"/>
      <c r="CA142" s="760"/>
      <c r="CB142" s="761"/>
      <c r="CC142" s="398"/>
    </row>
    <row r="143" spans="2:90" ht="18" customHeight="1">
      <c r="B143" s="397"/>
      <c r="C143" s="759"/>
      <c r="D143" s="760"/>
      <c r="E143" s="760"/>
      <c r="F143" s="760"/>
      <c r="G143" s="760"/>
      <c r="H143" s="760"/>
      <c r="I143" s="760"/>
      <c r="J143" s="760"/>
      <c r="K143" s="760"/>
      <c r="L143" s="760"/>
      <c r="M143" s="760"/>
      <c r="N143" s="760"/>
      <c r="O143" s="760"/>
      <c r="P143" s="760"/>
      <c r="Q143" s="760"/>
      <c r="R143" s="760"/>
      <c r="S143" s="760"/>
      <c r="T143" s="760"/>
      <c r="U143" s="760"/>
      <c r="V143" s="760"/>
      <c r="W143" s="760"/>
      <c r="X143" s="760"/>
      <c r="Y143" s="760"/>
      <c r="Z143" s="760"/>
      <c r="AA143" s="760"/>
      <c r="AB143" s="760"/>
      <c r="AC143" s="760"/>
      <c r="AD143" s="760"/>
      <c r="AE143" s="760"/>
      <c r="AF143" s="760"/>
      <c r="AG143" s="760"/>
      <c r="AH143" s="760"/>
      <c r="AI143" s="760"/>
      <c r="AJ143" s="760"/>
      <c r="AK143" s="760"/>
      <c r="AL143" s="760"/>
      <c r="AM143" s="760"/>
      <c r="AN143" s="760"/>
      <c r="AO143" s="760"/>
      <c r="AP143" s="760"/>
      <c r="AQ143" s="760"/>
      <c r="AR143" s="760"/>
      <c r="AS143" s="760"/>
      <c r="AT143" s="760"/>
      <c r="AU143" s="760"/>
      <c r="AV143" s="760"/>
      <c r="AW143" s="760"/>
      <c r="AX143" s="760"/>
      <c r="AY143" s="760"/>
      <c r="AZ143" s="760"/>
      <c r="BA143" s="760"/>
      <c r="BB143" s="760"/>
      <c r="BC143" s="760"/>
      <c r="BD143" s="760"/>
      <c r="BE143" s="760"/>
      <c r="BF143" s="760"/>
      <c r="BG143" s="760"/>
      <c r="BH143" s="760"/>
      <c r="BI143" s="760"/>
      <c r="BJ143" s="760"/>
      <c r="BK143" s="760"/>
      <c r="BL143" s="760"/>
      <c r="BM143" s="760"/>
      <c r="BN143" s="760"/>
      <c r="BO143" s="760"/>
      <c r="BP143" s="760"/>
      <c r="BQ143" s="760"/>
      <c r="BR143" s="760"/>
      <c r="BS143" s="760"/>
      <c r="BT143" s="760"/>
      <c r="BU143" s="760"/>
      <c r="BV143" s="760"/>
      <c r="BW143" s="760"/>
      <c r="BX143" s="760"/>
      <c r="BY143" s="760"/>
      <c r="BZ143" s="760"/>
      <c r="CA143" s="760"/>
      <c r="CB143" s="761"/>
      <c r="CC143" s="398"/>
    </row>
    <row r="144" spans="2:90" ht="18" customHeight="1">
      <c r="B144" s="397"/>
      <c r="C144" s="759"/>
      <c r="D144" s="760"/>
      <c r="E144" s="760"/>
      <c r="F144" s="760"/>
      <c r="G144" s="760"/>
      <c r="H144" s="760"/>
      <c r="I144" s="760"/>
      <c r="J144" s="760"/>
      <c r="K144" s="760"/>
      <c r="L144" s="760"/>
      <c r="M144" s="760"/>
      <c r="N144" s="760"/>
      <c r="O144" s="760"/>
      <c r="P144" s="760"/>
      <c r="Q144" s="760"/>
      <c r="R144" s="760"/>
      <c r="S144" s="760"/>
      <c r="T144" s="760"/>
      <c r="U144" s="760"/>
      <c r="V144" s="760"/>
      <c r="W144" s="760"/>
      <c r="X144" s="760"/>
      <c r="Y144" s="760"/>
      <c r="Z144" s="760"/>
      <c r="AA144" s="760"/>
      <c r="AB144" s="760"/>
      <c r="AC144" s="760"/>
      <c r="AD144" s="760"/>
      <c r="AE144" s="760"/>
      <c r="AF144" s="760"/>
      <c r="AG144" s="760"/>
      <c r="AH144" s="760"/>
      <c r="AI144" s="760"/>
      <c r="AJ144" s="760"/>
      <c r="AK144" s="760"/>
      <c r="AL144" s="760"/>
      <c r="AM144" s="760"/>
      <c r="AN144" s="760"/>
      <c r="AO144" s="760"/>
      <c r="AP144" s="760"/>
      <c r="AQ144" s="760"/>
      <c r="AR144" s="760"/>
      <c r="AS144" s="760"/>
      <c r="AT144" s="760"/>
      <c r="AU144" s="760"/>
      <c r="AV144" s="760"/>
      <c r="AW144" s="760"/>
      <c r="AX144" s="760"/>
      <c r="AY144" s="760"/>
      <c r="AZ144" s="760"/>
      <c r="BA144" s="760"/>
      <c r="BB144" s="760"/>
      <c r="BC144" s="760"/>
      <c r="BD144" s="760"/>
      <c r="BE144" s="760"/>
      <c r="BF144" s="760"/>
      <c r="BG144" s="760"/>
      <c r="BH144" s="760"/>
      <c r="BI144" s="760"/>
      <c r="BJ144" s="760"/>
      <c r="BK144" s="760"/>
      <c r="BL144" s="760"/>
      <c r="BM144" s="760"/>
      <c r="BN144" s="760"/>
      <c r="BO144" s="760"/>
      <c r="BP144" s="760"/>
      <c r="BQ144" s="760"/>
      <c r="BR144" s="760"/>
      <c r="BS144" s="760"/>
      <c r="BT144" s="760"/>
      <c r="BU144" s="760"/>
      <c r="BV144" s="760"/>
      <c r="BW144" s="760"/>
      <c r="BX144" s="760"/>
      <c r="BY144" s="760"/>
      <c r="BZ144" s="760"/>
      <c r="CA144" s="760"/>
      <c r="CB144" s="761"/>
      <c r="CC144" s="398"/>
    </row>
    <row r="145" spans="2:81" ht="18" customHeight="1">
      <c r="B145" s="397"/>
      <c r="C145" s="759"/>
      <c r="D145" s="760"/>
      <c r="E145" s="760"/>
      <c r="F145" s="760"/>
      <c r="G145" s="760"/>
      <c r="H145" s="760"/>
      <c r="I145" s="760"/>
      <c r="J145" s="760"/>
      <c r="K145" s="760"/>
      <c r="L145" s="760"/>
      <c r="M145" s="760"/>
      <c r="N145" s="760"/>
      <c r="O145" s="760"/>
      <c r="P145" s="760"/>
      <c r="Q145" s="760"/>
      <c r="R145" s="760"/>
      <c r="S145" s="760"/>
      <c r="T145" s="760"/>
      <c r="U145" s="760"/>
      <c r="V145" s="760"/>
      <c r="W145" s="760"/>
      <c r="X145" s="760"/>
      <c r="Y145" s="760"/>
      <c r="Z145" s="760"/>
      <c r="AA145" s="760"/>
      <c r="AB145" s="760"/>
      <c r="AC145" s="760"/>
      <c r="AD145" s="760"/>
      <c r="AE145" s="760"/>
      <c r="AF145" s="760"/>
      <c r="AG145" s="760"/>
      <c r="AH145" s="760"/>
      <c r="AI145" s="760"/>
      <c r="AJ145" s="760"/>
      <c r="AK145" s="760"/>
      <c r="AL145" s="760"/>
      <c r="AM145" s="760"/>
      <c r="AN145" s="760"/>
      <c r="AO145" s="760"/>
      <c r="AP145" s="760"/>
      <c r="AQ145" s="760"/>
      <c r="AR145" s="760"/>
      <c r="AS145" s="760"/>
      <c r="AT145" s="760"/>
      <c r="AU145" s="760"/>
      <c r="AV145" s="760"/>
      <c r="AW145" s="760"/>
      <c r="AX145" s="760"/>
      <c r="AY145" s="760"/>
      <c r="AZ145" s="760"/>
      <c r="BA145" s="760"/>
      <c r="BB145" s="760"/>
      <c r="BC145" s="760"/>
      <c r="BD145" s="760"/>
      <c r="BE145" s="760"/>
      <c r="BF145" s="760"/>
      <c r="BG145" s="760"/>
      <c r="BH145" s="760"/>
      <c r="BI145" s="760"/>
      <c r="BJ145" s="760"/>
      <c r="BK145" s="760"/>
      <c r="BL145" s="760"/>
      <c r="BM145" s="760"/>
      <c r="BN145" s="760"/>
      <c r="BO145" s="760"/>
      <c r="BP145" s="760"/>
      <c r="BQ145" s="760"/>
      <c r="BR145" s="760"/>
      <c r="BS145" s="760"/>
      <c r="BT145" s="760"/>
      <c r="BU145" s="760"/>
      <c r="BV145" s="760"/>
      <c r="BW145" s="760"/>
      <c r="BX145" s="760"/>
      <c r="BY145" s="760"/>
      <c r="BZ145" s="760"/>
      <c r="CA145" s="760"/>
      <c r="CB145" s="761"/>
      <c r="CC145" s="398"/>
    </row>
    <row r="146" spans="2:81" ht="18" customHeight="1">
      <c r="B146" s="397"/>
      <c r="C146" s="762"/>
      <c r="D146" s="763"/>
      <c r="E146" s="763"/>
      <c r="F146" s="763"/>
      <c r="G146" s="763"/>
      <c r="H146" s="763"/>
      <c r="I146" s="763"/>
      <c r="J146" s="763"/>
      <c r="K146" s="763"/>
      <c r="L146" s="763"/>
      <c r="M146" s="763"/>
      <c r="N146" s="763"/>
      <c r="O146" s="763"/>
      <c r="P146" s="763"/>
      <c r="Q146" s="763"/>
      <c r="R146" s="763"/>
      <c r="S146" s="763"/>
      <c r="T146" s="763"/>
      <c r="U146" s="763"/>
      <c r="V146" s="763"/>
      <c r="W146" s="763"/>
      <c r="X146" s="763"/>
      <c r="Y146" s="763"/>
      <c r="Z146" s="763"/>
      <c r="AA146" s="763"/>
      <c r="AB146" s="763"/>
      <c r="AC146" s="763"/>
      <c r="AD146" s="763"/>
      <c r="AE146" s="763"/>
      <c r="AF146" s="763"/>
      <c r="AG146" s="763"/>
      <c r="AH146" s="763"/>
      <c r="AI146" s="763"/>
      <c r="AJ146" s="763"/>
      <c r="AK146" s="763"/>
      <c r="AL146" s="763"/>
      <c r="AM146" s="763"/>
      <c r="AN146" s="763"/>
      <c r="AO146" s="763"/>
      <c r="AP146" s="763"/>
      <c r="AQ146" s="763"/>
      <c r="AR146" s="763"/>
      <c r="AS146" s="763"/>
      <c r="AT146" s="763"/>
      <c r="AU146" s="763"/>
      <c r="AV146" s="763"/>
      <c r="AW146" s="763"/>
      <c r="AX146" s="763"/>
      <c r="AY146" s="763"/>
      <c r="AZ146" s="763"/>
      <c r="BA146" s="763"/>
      <c r="BB146" s="763"/>
      <c r="BC146" s="763"/>
      <c r="BD146" s="763"/>
      <c r="BE146" s="763"/>
      <c r="BF146" s="763"/>
      <c r="BG146" s="763"/>
      <c r="BH146" s="763"/>
      <c r="BI146" s="763"/>
      <c r="BJ146" s="763"/>
      <c r="BK146" s="763"/>
      <c r="BL146" s="763"/>
      <c r="BM146" s="763"/>
      <c r="BN146" s="763"/>
      <c r="BO146" s="763"/>
      <c r="BP146" s="763"/>
      <c r="BQ146" s="763"/>
      <c r="BR146" s="763"/>
      <c r="BS146" s="763"/>
      <c r="BT146" s="763"/>
      <c r="BU146" s="763"/>
      <c r="BV146" s="763"/>
      <c r="BW146" s="763"/>
      <c r="BX146" s="763"/>
      <c r="BY146" s="763"/>
      <c r="BZ146" s="763"/>
      <c r="CA146" s="763"/>
      <c r="CB146" s="764"/>
      <c r="CC146" s="398"/>
    </row>
    <row r="147" spans="2:81" ht="9" customHeight="1">
      <c r="B147" s="264"/>
      <c r="C147" s="542"/>
      <c r="D147" s="542"/>
      <c r="E147" s="542"/>
      <c r="F147" s="542"/>
      <c r="G147" s="542"/>
      <c r="H147" s="542"/>
      <c r="I147" s="542"/>
      <c r="J147" s="542"/>
      <c r="K147" s="542"/>
      <c r="L147" s="542"/>
      <c r="M147" s="542"/>
      <c r="N147" s="542"/>
      <c r="O147" s="542"/>
      <c r="P147" s="542"/>
      <c r="Q147" s="542"/>
      <c r="R147" s="542"/>
      <c r="S147" s="542"/>
      <c r="T147" s="542"/>
      <c r="U147" s="542"/>
      <c r="V147" s="542"/>
      <c r="W147" s="542"/>
      <c r="X147" s="542"/>
      <c r="Y147" s="542"/>
      <c r="Z147" s="542"/>
      <c r="AA147" s="542"/>
      <c r="AB147" s="542"/>
      <c r="AC147" s="542"/>
      <c r="AD147" s="542"/>
      <c r="AE147" s="542"/>
      <c r="AF147" s="542"/>
      <c r="AG147" s="542"/>
      <c r="AH147" s="542"/>
      <c r="AI147" s="542"/>
      <c r="AJ147" s="542"/>
      <c r="AK147" s="542"/>
      <c r="AL147" s="542"/>
      <c r="AM147" s="542"/>
      <c r="AN147" s="542"/>
      <c r="AO147" s="542"/>
      <c r="AP147" s="542"/>
      <c r="AQ147" s="542"/>
      <c r="AR147" s="542"/>
      <c r="AS147" s="542"/>
      <c r="AT147" s="542"/>
      <c r="AU147" s="542"/>
      <c r="AV147" s="542"/>
      <c r="AW147" s="542"/>
      <c r="AX147" s="542"/>
      <c r="AY147" s="542"/>
      <c r="AZ147" s="542"/>
      <c r="BA147" s="542"/>
      <c r="BB147" s="542"/>
      <c r="BC147" s="542"/>
      <c r="BD147" s="542"/>
      <c r="BE147" s="542"/>
      <c r="BF147" s="542"/>
      <c r="BG147" s="542"/>
      <c r="BH147" s="542"/>
      <c r="BI147" s="542"/>
      <c r="BJ147" s="542"/>
      <c r="BK147" s="542"/>
      <c r="BL147" s="542"/>
      <c r="BM147" s="542"/>
      <c r="BN147" s="542"/>
      <c r="BO147" s="542"/>
      <c r="BP147" s="542"/>
      <c r="BQ147" s="542"/>
      <c r="BR147" s="542"/>
      <c r="BS147" s="542"/>
      <c r="BT147" s="542"/>
      <c r="BU147" s="542"/>
      <c r="BV147" s="542"/>
      <c r="BW147" s="542"/>
      <c r="BX147" s="542"/>
      <c r="BY147" s="542"/>
      <c r="BZ147" s="542"/>
      <c r="CA147" s="542"/>
      <c r="CB147" s="542"/>
      <c r="CC147" s="265"/>
    </row>
    <row r="148" spans="2:81" ht="18" customHeight="1">
      <c r="B148" s="15" t="s">
        <v>324</v>
      </c>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29"/>
      <c r="CC148" s="576"/>
    </row>
    <row r="149" spans="2:81" ht="18" customHeight="1">
      <c r="B149" s="410"/>
      <c r="C149" s="738" t="s">
        <v>11</v>
      </c>
      <c r="D149" s="739"/>
      <c r="E149" s="739"/>
      <c r="F149" s="739"/>
      <c r="G149" s="739"/>
      <c r="H149" s="739"/>
      <c r="I149" s="739"/>
      <c r="J149" s="739"/>
      <c r="K149" s="739"/>
      <c r="L149" s="739"/>
      <c r="M149" s="739"/>
      <c r="N149" s="739"/>
      <c r="O149" s="739"/>
      <c r="P149" s="739"/>
      <c r="Q149" s="739"/>
      <c r="R149" s="739"/>
      <c r="S149" s="739"/>
      <c r="T149" s="739"/>
      <c r="U149" s="739"/>
      <c r="V149" s="739"/>
      <c r="W149" s="739"/>
      <c r="X149" s="739"/>
      <c r="Y149" s="739"/>
      <c r="Z149" s="739"/>
      <c r="AA149" s="739"/>
      <c r="AB149" s="739"/>
      <c r="AC149" s="739"/>
      <c r="AD149" s="739"/>
      <c r="AE149" s="739"/>
      <c r="AF149" s="739"/>
      <c r="AG149" s="739"/>
      <c r="AH149" s="739"/>
      <c r="AI149" s="739"/>
      <c r="AJ149" s="739"/>
      <c r="AK149" s="739"/>
      <c r="AL149" s="739"/>
      <c r="AM149" s="739"/>
      <c r="AN149" s="739"/>
      <c r="AO149" s="740"/>
      <c r="AP149" s="905"/>
      <c r="AQ149" s="906"/>
      <c r="AR149" s="906"/>
      <c r="AS149" s="906"/>
      <c r="AT149" s="906"/>
      <c r="AU149" s="906"/>
      <c r="AV149" s="906"/>
      <c r="AW149" s="906"/>
      <c r="AX149" s="906"/>
      <c r="AY149" s="413" t="s">
        <v>12</v>
      </c>
      <c r="AZ149" s="413"/>
      <c r="BA149" s="413"/>
      <c r="BB149" s="414"/>
      <c r="BC149" s="884" t="s">
        <v>427</v>
      </c>
      <c r="BD149" s="885"/>
      <c r="BE149" s="885"/>
      <c r="BF149" s="885"/>
      <c r="BG149" s="885"/>
      <c r="BH149" s="885"/>
      <c r="BI149" s="886"/>
      <c r="BJ149" s="902" t="s">
        <v>428</v>
      </c>
      <c r="BK149" s="903"/>
      <c r="BL149" s="903"/>
      <c r="BM149" s="903"/>
      <c r="BN149" s="903"/>
      <c r="BO149" s="903"/>
      <c r="BP149" s="904"/>
      <c r="BQ149" s="898"/>
      <c r="BR149" s="899"/>
      <c r="BS149" s="899"/>
      <c r="BT149" s="899"/>
      <c r="BU149" s="899"/>
      <c r="BV149" s="899"/>
      <c r="BW149" s="899"/>
      <c r="BX149" s="899"/>
      <c r="BY149" s="899"/>
      <c r="BZ149" s="879" t="s">
        <v>342</v>
      </c>
      <c r="CA149" s="879"/>
      <c r="CB149" s="879"/>
      <c r="CC149" s="880"/>
    </row>
    <row r="150" spans="2:81" ht="18" customHeight="1">
      <c r="B150" s="411"/>
      <c r="C150" s="893" t="s">
        <v>13</v>
      </c>
      <c r="D150" s="894"/>
      <c r="E150" s="894"/>
      <c r="F150" s="894"/>
      <c r="G150" s="894"/>
      <c r="H150" s="894"/>
      <c r="I150" s="894"/>
      <c r="J150" s="894"/>
      <c r="K150" s="894"/>
      <c r="L150" s="894"/>
      <c r="M150" s="894"/>
      <c r="N150" s="894"/>
      <c r="O150" s="894"/>
      <c r="P150" s="894"/>
      <c r="Q150" s="894"/>
      <c r="R150" s="894"/>
      <c r="S150" s="894"/>
      <c r="T150" s="894"/>
      <c r="U150" s="894"/>
      <c r="V150" s="894"/>
      <c r="W150" s="894"/>
      <c r="X150" s="894"/>
      <c r="Y150" s="894"/>
      <c r="Z150" s="894"/>
      <c r="AA150" s="894"/>
      <c r="AB150" s="894"/>
      <c r="AC150" s="894"/>
      <c r="AD150" s="894"/>
      <c r="AE150" s="894"/>
      <c r="AF150" s="894"/>
      <c r="AG150" s="894"/>
      <c r="AH150" s="894"/>
      <c r="AI150" s="894"/>
      <c r="AJ150" s="894"/>
      <c r="AK150" s="894"/>
      <c r="AL150" s="894"/>
      <c r="AM150" s="894"/>
      <c r="AN150" s="894"/>
      <c r="AO150" s="894"/>
      <c r="AP150" s="1227"/>
      <c r="AQ150" s="1228"/>
      <c r="AR150" s="1228"/>
      <c r="AS150" s="1228"/>
      <c r="AT150" s="1228"/>
      <c r="AU150" s="1228"/>
      <c r="AV150" s="1228"/>
      <c r="AW150" s="1228"/>
      <c r="AX150" s="1228"/>
      <c r="AY150" s="413" t="s">
        <v>12</v>
      </c>
      <c r="AZ150" s="413"/>
      <c r="BA150" s="413"/>
      <c r="BB150" s="414"/>
      <c r="BC150" s="887"/>
      <c r="BD150" s="888"/>
      <c r="BE150" s="888"/>
      <c r="BF150" s="888"/>
      <c r="BG150" s="888"/>
      <c r="BH150" s="888"/>
      <c r="BI150" s="889"/>
      <c r="BJ150" s="902" t="s">
        <v>429</v>
      </c>
      <c r="BK150" s="903"/>
      <c r="BL150" s="903"/>
      <c r="BM150" s="903"/>
      <c r="BN150" s="903"/>
      <c r="BO150" s="903"/>
      <c r="BP150" s="904"/>
      <c r="BQ150" s="898"/>
      <c r="BR150" s="899"/>
      <c r="BS150" s="899"/>
      <c r="BT150" s="899"/>
      <c r="BU150" s="899"/>
      <c r="BV150" s="899"/>
      <c r="BW150" s="899"/>
      <c r="BX150" s="899"/>
      <c r="BY150" s="899"/>
      <c r="BZ150" s="879" t="s">
        <v>430</v>
      </c>
      <c r="CA150" s="879"/>
      <c r="CB150" s="879"/>
      <c r="CC150" s="880"/>
    </row>
    <row r="151" spans="2:81" ht="18" customHeight="1">
      <c r="B151" s="411"/>
      <c r="C151" s="738" t="s">
        <v>431</v>
      </c>
      <c r="D151" s="739"/>
      <c r="E151" s="739"/>
      <c r="F151" s="739"/>
      <c r="G151" s="739"/>
      <c r="H151" s="739"/>
      <c r="I151" s="739"/>
      <c r="J151" s="739"/>
      <c r="K151" s="739"/>
      <c r="L151" s="739"/>
      <c r="M151" s="739"/>
      <c r="N151" s="739"/>
      <c r="O151" s="739"/>
      <c r="P151" s="739"/>
      <c r="Q151" s="739"/>
      <c r="R151" s="739"/>
      <c r="S151" s="739"/>
      <c r="T151" s="739"/>
      <c r="U151" s="740"/>
      <c r="V151" s="881" t="s">
        <v>103</v>
      </c>
      <c r="W151" s="882"/>
      <c r="X151" s="882"/>
      <c r="Y151" s="883"/>
      <c r="Z151" s="895"/>
      <c r="AA151" s="896"/>
      <c r="AB151" s="896"/>
      <c r="AC151" s="896"/>
      <c r="AD151" s="896"/>
      <c r="AE151" s="896"/>
      <c r="AF151" s="896"/>
      <c r="AG151" s="896"/>
      <c r="AH151" s="896"/>
      <c r="AI151" s="896"/>
      <c r="AJ151" s="896"/>
      <c r="AK151" s="896"/>
      <c r="AL151" s="896"/>
      <c r="AM151" s="896"/>
      <c r="AN151" s="896"/>
      <c r="AO151" s="897"/>
      <c r="AP151" s="905"/>
      <c r="AQ151" s="906"/>
      <c r="AR151" s="906"/>
      <c r="AS151" s="906"/>
      <c r="AT151" s="906"/>
      <c r="AU151" s="906"/>
      <c r="AV151" s="906"/>
      <c r="AW151" s="906"/>
      <c r="AX151" s="906"/>
      <c r="AY151" s="413" t="s">
        <v>4</v>
      </c>
      <c r="AZ151" s="413"/>
      <c r="BA151" s="413"/>
      <c r="BB151" s="414"/>
      <c r="BC151" s="890"/>
      <c r="BD151" s="891"/>
      <c r="BE151" s="891"/>
      <c r="BF151" s="891"/>
      <c r="BG151" s="891"/>
      <c r="BH151" s="891"/>
      <c r="BI151" s="892"/>
      <c r="BJ151" s="902" t="s">
        <v>432</v>
      </c>
      <c r="BK151" s="903"/>
      <c r="BL151" s="903"/>
      <c r="BM151" s="903"/>
      <c r="BN151" s="903"/>
      <c r="BO151" s="903"/>
      <c r="BP151" s="904"/>
      <c r="BQ151" s="900">
        <f>SUM(BQ149:BY150)</f>
        <v>0</v>
      </c>
      <c r="BR151" s="901"/>
      <c r="BS151" s="901"/>
      <c r="BT151" s="901"/>
      <c r="BU151" s="901"/>
      <c r="BV151" s="901"/>
      <c r="BW151" s="901"/>
      <c r="BX151" s="901"/>
      <c r="BY151" s="901"/>
      <c r="BZ151" s="879" t="s">
        <v>430</v>
      </c>
      <c r="CA151" s="879"/>
      <c r="CB151" s="879"/>
      <c r="CC151" s="880"/>
    </row>
    <row r="152" spans="2:81" ht="18" customHeight="1">
      <c r="B152" s="15"/>
      <c r="C152" s="697" t="s">
        <v>433</v>
      </c>
      <c r="D152" s="692"/>
      <c r="E152" s="692"/>
      <c r="F152" s="692"/>
      <c r="G152" s="692"/>
      <c r="H152" s="692"/>
      <c r="I152" s="692"/>
      <c r="J152" s="692"/>
      <c r="K152" s="692"/>
      <c r="L152" s="692"/>
      <c r="M152" s="692"/>
      <c r="N152" s="690"/>
      <c r="O152" s="688" t="s">
        <v>292</v>
      </c>
      <c r="P152" s="688"/>
      <c r="Q152" s="688"/>
      <c r="R152" s="688"/>
      <c r="S152" s="688"/>
      <c r="T152" s="688"/>
      <c r="U152" s="688"/>
      <c r="V152" s="688"/>
      <c r="W152" s="688"/>
      <c r="X152" s="688"/>
      <c r="Y152" s="688"/>
      <c r="Z152" s="688"/>
      <c r="AA152" s="688"/>
      <c r="AB152" s="688"/>
      <c r="AC152" s="688"/>
      <c r="AD152" s="688"/>
      <c r="AE152" s="688"/>
      <c r="AF152" s="688"/>
      <c r="AG152" s="688"/>
      <c r="AH152" s="688"/>
      <c r="AI152" s="688"/>
      <c r="AJ152" s="688"/>
      <c r="AK152" s="688"/>
      <c r="AL152" s="688"/>
      <c r="AM152" s="688"/>
      <c r="AN152" s="688"/>
      <c r="AO152" s="688"/>
      <c r="AP152" s="787"/>
      <c r="AQ152" s="788"/>
      <c r="AR152" s="788"/>
      <c r="AS152" s="788"/>
      <c r="AT152" s="788"/>
      <c r="AU152" s="788"/>
      <c r="AV152" s="788"/>
      <c r="AW152" s="788"/>
      <c r="AX152" s="788"/>
      <c r="AY152" s="917" t="s">
        <v>88</v>
      </c>
      <c r="AZ152" s="917"/>
      <c r="BA152" s="917"/>
      <c r="BB152" s="918"/>
      <c r="BC152" s="919" t="s">
        <v>91</v>
      </c>
      <c r="BD152" s="919"/>
      <c r="BE152" s="919"/>
      <c r="BF152" s="919"/>
      <c r="BG152" s="919"/>
      <c r="BH152" s="919"/>
      <c r="BI152" s="919"/>
      <c r="BJ152" s="919"/>
      <c r="BK152" s="919"/>
      <c r="BL152" s="919"/>
      <c r="BM152" s="919"/>
      <c r="BN152" s="919"/>
      <c r="BO152" s="919"/>
      <c r="BP152" s="919"/>
      <c r="BQ152" s="920"/>
      <c r="BR152" s="920"/>
      <c r="BS152" s="920"/>
      <c r="BT152" s="920"/>
      <c r="BU152" s="920"/>
      <c r="BV152" s="920"/>
      <c r="BW152" s="920"/>
      <c r="BX152" s="920"/>
      <c r="BY152" s="921"/>
      <c r="BZ152" s="743" t="s">
        <v>92</v>
      </c>
      <c r="CA152" s="743"/>
      <c r="CB152" s="743"/>
      <c r="CC152" s="765"/>
    </row>
    <row r="153" spans="2:81" ht="18" customHeight="1">
      <c r="B153" s="412"/>
      <c r="C153" s="738" t="s">
        <v>434</v>
      </c>
      <c r="D153" s="739"/>
      <c r="E153" s="739"/>
      <c r="F153" s="739"/>
      <c r="G153" s="739"/>
      <c r="H153" s="739"/>
      <c r="I153" s="739"/>
      <c r="J153" s="739"/>
      <c r="K153" s="739"/>
      <c r="L153" s="739"/>
      <c r="M153" s="739"/>
      <c r="N153" s="740"/>
      <c r="O153" s="738" t="s">
        <v>293</v>
      </c>
      <c r="P153" s="739"/>
      <c r="Q153" s="739"/>
      <c r="R153" s="739"/>
      <c r="S153" s="739"/>
      <c r="T153" s="739"/>
      <c r="U153" s="739"/>
      <c r="V153" s="739"/>
      <c r="W153" s="739"/>
      <c r="X153" s="739"/>
      <c r="Y153" s="739"/>
      <c r="Z153" s="739"/>
      <c r="AA153" s="739"/>
      <c r="AB153" s="739"/>
      <c r="AC153" s="739"/>
      <c r="AD153" s="739"/>
      <c r="AE153" s="739"/>
      <c r="AF153" s="739"/>
      <c r="AG153" s="739"/>
      <c r="AH153" s="739"/>
      <c r="AI153" s="739"/>
      <c r="AJ153" s="739"/>
      <c r="AK153" s="739"/>
      <c r="AL153" s="739"/>
      <c r="AM153" s="739"/>
      <c r="AN153" s="739"/>
      <c r="AO153" s="740"/>
      <c r="AP153" s="751"/>
      <c r="AQ153" s="752"/>
      <c r="AR153" s="752"/>
      <c r="AS153" s="752"/>
      <c r="AT153" s="752"/>
      <c r="AU153" s="752"/>
      <c r="AV153" s="752"/>
      <c r="AW153" s="752"/>
      <c r="AX153" s="752"/>
      <c r="AY153" s="741" t="s">
        <v>88</v>
      </c>
      <c r="AZ153" s="741"/>
      <c r="BA153" s="741"/>
      <c r="BB153" s="753"/>
      <c r="BC153" s="697" t="s">
        <v>472</v>
      </c>
      <c r="BD153" s="692"/>
      <c r="BE153" s="692"/>
      <c r="BF153" s="692"/>
      <c r="BG153" s="692"/>
      <c r="BH153" s="692"/>
      <c r="BI153" s="692"/>
      <c r="BJ153" s="692"/>
      <c r="BK153" s="692"/>
      <c r="BL153" s="692"/>
      <c r="BM153" s="692"/>
      <c r="BN153" s="692"/>
      <c r="BO153" s="692"/>
      <c r="BP153" s="690"/>
      <c r="BQ153" s="754"/>
      <c r="BR153" s="755"/>
      <c r="BS153" s="755"/>
      <c r="BT153" s="755"/>
      <c r="BU153" s="755"/>
      <c r="BV153" s="755"/>
      <c r="BW153" s="755"/>
      <c r="BX153" s="755"/>
      <c r="BY153" s="755"/>
      <c r="BZ153" s="743" t="s">
        <v>92</v>
      </c>
      <c r="CA153" s="743"/>
      <c r="CB153" s="743"/>
      <c r="CC153" s="765"/>
    </row>
    <row r="154" spans="2:81" ht="18" customHeight="1">
      <c r="B154" s="412"/>
      <c r="C154" s="415"/>
      <c r="D154" s="415"/>
      <c r="E154" s="415"/>
      <c r="F154" s="415"/>
      <c r="G154" s="415"/>
      <c r="H154" s="415"/>
      <c r="I154" s="415"/>
      <c r="J154" s="415"/>
      <c r="K154" s="415"/>
      <c r="L154" s="415"/>
      <c r="M154" s="415"/>
      <c r="N154" s="415"/>
      <c r="O154" s="415"/>
      <c r="P154" s="415"/>
      <c r="Q154" s="415"/>
      <c r="R154" s="415"/>
      <c r="S154" s="415"/>
      <c r="T154" s="415"/>
      <c r="U154" s="415"/>
      <c r="V154" s="415"/>
      <c r="W154" s="415"/>
      <c r="X154" s="415"/>
      <c r="Y154" s="415"/>
      <c r="Z154" s="415"/>
      <c r="AA154" s="415"/>
      <c r="AB154" s="415"/>
      <c r="AC154" s="415"/>
      <c r="AD154" s="415"/>
      <c r="AE154" s="415"/>
      <c r="AF154" s="415"/>
      <c r="AG154" s="415"/>
      <c r="AH154" s="415"/>
      <c r="AI154" s="415"/>
      <c r="AJ154" s="415"/>
      <c r="AK154" s="415"/>
      <c r="AL154" s="415"/>
      <c r="AM154" s="415"/>
      <c r="AN154" s="415"/>
      <c r="AO154" s="416"/>
      <c r="AP154" s="688" t="s">
        <v>449</v>
      </c>
      <c r="AQ154" s="688"/>
      <c r="AR154" s="688"/>
      <c r="AS154" s="688"/>
      <c r="AT154" s="688"/>
      <c r="AU154" s="688"/>
      <c r="AV154" s="688"/>
      <c r="AW154" s="688"/>
      <c r="AX154" s="688"/>
      <c r="AY154" s="688"/>
      <c r="AZ154" s="688"/>
      <c r="BA154" s="688"/>
      <c r="BB154" s="688"/>
      <c r="BC154" s="688"/>
      <c r="BD154" s="688"/>
      <c r="BE154" s="688"/>
      <c r="BF154" s="688"/>
      <c r="BG154" s="688"/>
      <c r="BH154" s="688"/>
      <c r="BI154" s="688"/>
      <c r="BJ154" s="688"/>
      <c r="BK154" s="688"/>
      <c r="BL154" s="688"/>
      <c r="BM154" s="688"/>
      <c r="BN154" s="688"/>
      <c r="BO154" s="688"/>
      <c r="BP154" s="688"/>
      <c r="BQ154" s="936"/>
      <c r="BR154" s="936"/>
      <c r="BS154" s="936"/>
      <c r="BT154" s="936"/>
      <c r="BU154" s="936"/>
      <c r="BV154" s="936"/>
      <c r="BW154" s="936"/>
      <c r="BX154" s="936"/>
      <c r="BY154" s="936"/>
      <c r="BZ154" s="936"/>
      <c r="CA154" s="936"/>
      <c r="CB154" s="936"/>
      <c r="CC154" s="937"/>
    </row>
    <row r="155" spans="2:81" ht="6.75" customHeight="1">
      <c r="B155" s="20"/>
      <c r="C155" s="575"/>
      <c r="D155" s="575"/>
      <c r="E155" s="575"/>
      <c r="F155" s="575"/>
      <c r="G155" s="575"/>
      <c r="H155" s="575"/>
      <c r="I155" s="575"/>
      <c r="J155" s="575"/>
      <c r="K155" s="575"/>
      <c r="L155" s="575"/>
      <c r="M155" s="575"/>
      <c r="N155" s="575"/>
      <c r="O155" s="575"/>
      <c r="P155" s="575"/>
      <c r="Q155" s="575"/>
      <c r="R155" s="575"/>
      <c r="S155" s="575"/>
      <c r="T155" s="575"/>
      <c r="U155" s="575"/>
      <c r="V155" s="575"/>
      <c r="W155" s="575"/>
      <c r="X155" s="575"/>
      <c r="Y155" s="575"/>
      <c r="Z155" s="575"/>
      <c r="AA155" s="575"/>
      <c r="AB155" s="575"/>
      <c r="AC155" s="575"/>
      <c r="AD155" s="575"/>
      <c r="AE155" s="575"/>
      <c r="AF155" s="575"/>
      <c r="AG155" s="575"/>
      <c r="AH155" s="575"/>
      <c r="AI155" s="575"/>
      <c r="AJ155" s="575"/>
      <c r="AK155" s="575"/>
      <c r="AL155" s="575"/>
      <c r="AM155" s="575"/>
      <c r="AN155" s="575"/>
      <c r="AO155" s="556"/>
      <c r="AP155" s="556"/>
      <c r="AQ155" s="556"/>
      <c r="AR155" s="556"/>
      <c r="AS155" s="556"/>
      <c r="AT155" s="556"/>
      <c r="AU155" s="556"/>
      <c r="AV155" s="556"/>
      <c r="AW155" s="556"/>
      <c r="AX155" s="556"/>
      <c r="AY155" s="556"/>
      <c r="AZ155" s="556"/>
      <c r="BA155" s="556"/>
      <c r="BB155" s="556"/>
      <c r="BC155" s="556"/>
      <c r="BD155" s="556"/>
      <c r="BE155" s="556"/>
      <c r="BF155" s="556"/>
      <c r="BG155" s="556"/>
      <c r="BH155" s="556"/>
      <c r="BI155" s="556"/>
      <c r="BJ155" s="556"/>
      <c r="BK155" s="556"/>
      <c r="BL155" s="556"/>
      <c r="BM155" s="556"/>
      <c r="BN155" s="556"/>
      <c r="BO155" s="556"/>
      <c r="BP155" s="556"/>
      <c r="BQ155" s="556"/>
      <c r="BR155" s="577"/>
      <c r="BS155" s="577"/>
      <c r="BT155" s="577"/>
      <c r="BU155" s="577"/>
      <c r="BV155" s="577"/>
      <c r="BW155" s="577"/>
      <c r="BX155" s="577"/>
      <c r="BY155" s="577"/>
      <c r="BZ155" s="577"/>
      <c r="CA155" s="577"/>
      <c r="CB155" s="577"/>
      <c r="CC155" s="362"/>
    </row>
    <row r="156" spans="2:81" ht="18" customHeight="1">
      <c r="B156" s="20"/>
      <c r="C156" s="16" t="s">
        <v>275</v>
      </c>
      <c r="D156" s="448"/>
      <c r="E156" s="448"/>
      <c r="F156" s="448"/>
      <c r="G156" s="448"/>
      <c r="H156" s="448"/>
      <c r="I156" s="448"/>
      <c r="J156" s="448"/>
      <c r="K156" s="448"/>
      <c r="L156" s="448"/>
      <c r="M156" s="448"/>
      <c r="N156" s="448"/>
      <c r="O156" s="448"/>
      <c r="P156" s="448"/>
      <c r="Q156" s="448"/>
      <c r="R156" s="448"/>
      <c r="S156" s="448"/>
      <c r="T156" s="448"/>
      <c r="U156" s="448"/>
      <c r="V156" s="448"/>
      <c r="W156" s="448"/>
      <c r="X156" s="448"/>
      <c r="Y156" s="448"/>
      <c r="Z156" s="448"/>
      <c r="AA156" s="448"/>
      <c r="AB156" s="448"/>
      <c r="AC156" s="448"/>
      <c r="AD156" s="448"/>
      <c r="AE156" s="448"/>
      <c r="AF156" s="448"/>
      <c r="AG156" s="448"/>
      <c r="AH156" s="448"/>
      <c r="AI156" s="448"/>
      <c r="AJ156" s="448"/>
      <c r="AK156" s="448"/>
      <c r="AL156" s="448"/>
      <c r="AM156" s="448"/>
      <c r="AN156" s="448"/>
      <c r="AO156" s="448"/>
      <c r="AP156" s="448"/>
      <c r="AQ156" s="448"/>
      <c r="AR156" s="448"/>
      <c r="AS156" s="448"/>
      <c r="AT156" s="448"/>
      <c r="AU156" s="448"/>
      <c r="AV156" s="448"/>
      <c r="AW156" s="448"/>
      <c r="AX156" s="448"/>
      <c r="AY156" s="448"/>
      <c r="AZ156" s="448"/>
      <c r="BA156" s="448"/>
      <c r="BB156" s="448"/>
      <c r="BC156" s="448"/>
      <c r="BD156" s="448"/>
      <c r="BE156" s="448"/>
      <c r="BF156" s="448"/>
      <c r="BG156" s="448"/>
      <c r="BH156" s="448"/>
      <c r="BI156" s="448"/>
      <c r="BJ156" s="448"/>
      <c r="BK156" s="448"/>
      <c r="BL156" s="448"/>
      <c r="BM156" s="448"/>
      <c r="BN156" s="448"/>
      <c r="BO156" s="448"/>
      <c r="BP156" s="448"/>
      <c r="BQ156" s="448"/>
      <c r="BR156" s="448"/>
      <c r="BS156" s="448"/>
      <c r="BT156" s="448"/>
      <c r="BU156" s="448"/>
      <c r="BV156" s="448"/>
      <c r="BW156" s="448"/>
      <c r="BX156" s="448"/>
      <c r="BY156" s="448"/>
      <c r="BZ156" s="448"/>
      <c r="CA156" s="448"/>
      <c r="CB156" s="448"/>
      <c r="CC156" s="596"/>
    </row>
    <row r="157" spans="2:81" ht="18" customHeight="1">
      <c r="B157" s="20"/>
      <c r="C157" s="745"/>
      <c r="D157" s="746"/>
      <c r="E157" s="746"/>
      <c r="F157" s="746"/>
      <c r="G157" s="746"/>
      <c r="H157" s="746"/>
      <c r="I157" s="746"/>
      <c r="J157" s="746"/>
      <c r="K157" s="746"/>
      <c r="L157" s="746"/>
      <c r="M157" s="746"/>
      <c r="N157" s="746"/>
      <c r="O157" s="746"/>
      <c r="P157" s="746"/>
      <c r="Q157" s="746"/>
      <c r="R157" s="746"/>
      <c r="S157" s="746"/>
      <c r="T157" s="746"/>
      <c r="U157" s="746"/>
      <c r="V157" s="746"/>
      <c r="W157" s="746"/>
      <c r="X157" s="746"/>
      <c r="Y157" s="746"/>
      <c r="Z157" s="746"/>
      <c r="AA157" s="746"/>
      <c r="AB157" s="746"/>
      <c r="AC157" s="746"/>
      <c r="AD157" s="746"/>
      <c r="AE157" s="746"/>
      <c r="AF157" s="746"/>
      <c r="AG157" s="746"/>
      <c r="AH157" s="746"/>
      <c r="AI157" s="746"/>
      <c r="AJ157" s="746"/>
      <c r="AK157" s="746"/>
      <c r="AL157" s="746"/>
      <c r="AM157" s="746"/>
      <c r="AN157" s="746"/>
      <c r="AO157" s="746"/>
      <c r="AP157" s="746"/>
      <c r="AQ157" s="746"/>
      <c r="AR157" s="746"/>
      <c r="AS157" s="746"/>
      <c r="AT157" s="746"/>
      <c r="AU157" s="746"/>
      <c r="AV157" s="746"/>
      <c r="AW157" s="746"/>
      <c r="AX157" s="746"/>
      <c r="AY157" s="746"/>
      <c r="AZ157" s="746"/>
      <c r="BA157" s="746"/>
      <c r="BB157" s="746"/>
      <c r="BC157" s="746"/>
      <c r="BD157" s="746"/>
      <c r="BE157" s="746"/>
      <c r="BF157" s="746"/>
      <c r="BG157" s="746"/>
      <c r="BH157" s="746"/>
      <c r="BI157" s="746"/>
      <c r="BJ157" s="746"/>
      <c r="BK157" s="746"/>
      <c r="BL157" s="746"/>
      <c r="BM157" s="746"/>
      <c r="BN157" s="746"/>
      <c r="BO157" s="746"/>
      <c r="BP157" s="746"/>
      <c r="BQ157" s="746"/>
      <c r="BR157" s="746"/>
      <c r="BS157" s="746"/>
      <c r="BT157" s="746"/>
      <c r="BU157" s="746"/>
      <c r="BV157" s="746"/>
      <c r="BW157" s="746"/>
      <c r="BX157" s="746"/>
      <c r="BY157" s="746"/>
      <c r="BZ157" s="746"/>
      <c r="CA157" s="746"/>
      <c r="CB157" s="747"/>
      <c r="CC157" s="362"/>
    </row>
    <row r="158" spans="2:81" ht="18" customHeight="1">
      <c r="B158" s="20"/>
      <c r="C158" s="748"/>
      <c r="D158" s="749"/>
      <c r="E158" s="749"/>
      <c r="F158" s="749"/>
      <c r="G158" s="749"/>
      <c r="H158" s="749"/>
      <c r="I158" s="749"/>
      <c r="J158" s="749"/>
      <c r="K158" s="749"/>
      <c r="L158" s="749"/>
      <c r="M158" s="749"/>
      <c r="N158" s="749"/>
      <c r="O158" s="749"/>
      <c r="P158" s="749"/>
      <c r="Q158" s="749"/>
      <c r="R158" s="749"/>
      <c r="S158" s="749"/>
      <c r="T158" s="749"/>
      <c r="U158" s="749"/>
      <c r="V158" s="749"/>
      <c r="W158" s="749"/>
      <c r="X158" s="749"/>
      <c r="Y158" s="749"/>
      <c r="Z158" s="749"/>
      <c r="AA158" s="749"/>
      <c r="AB158" s="749"/>
      <c r="AC158" s="749"/>
      <c r="AD158" s="749"/>
      <c r="AE158" s="749"/>
      <c r="AF158" s="749"/>
      <c r="AG158" s="749"/>
      <c r="AH158" s="749"/>
      <c r="AI158" s="749"/>
      <c r="AJ158" s="749"/>
      <c r="AK158" s="749"/>
      <c r="AL158" s="749"/>
      <c r="AM158" s="749"/>
      <c r="AN158" s="749"/>
      <c r="AO158" s="749"/>
      <c r="AP158" s="749"/>
      <c r="AQ158" s="749"/>
      <c r="AR158" s="749"/>
      <c r="AS158" s="749"/>
      <c r="AT158" s="749"/>
      <c r="AU158" s="749"/>
      <c r="AV158" s="749"/>
      <c r="AW158" s="749"/>
      <c r="AX158" s="749"/>
      <c r="AY158" s="749"/>
      <c r="AZ158" s="749"/>
      <c r="BA158" s="749"/>
      <c r="BB158" s="749"/>
      <c r="BC158" s="749"/>
      <c r="BD158" s="749"/>
      <c r="BE158" s="749"/>
      <c r="BF158" s="749"/>
      <c r="BG158" s="749"/>
      <c r="BH158" s="749"/>
      <c r="BI158" s="749"/>
      <c r="BJ158" s="749"/>
      <c r="BK158" s="749"/>
      <c r="BL158" s="749"/>
      <c r="BM158" s="749"/>
      <c r="BN158" s="749"/>
      <c r="BO158" s="749"/>
      <c r="BP158" s="749"/>
      <c r="BQ158" s="749"/>
      <c r="BR158" s="749"/>
      <c r="BS158" s="749"/>
      <c r="BT158" s="749"/>
      <c r="BU158" s="749"/>
      <c r="BV158" s="749"/>
      <c r="BW158" s="749"/>
      <c r="BX158" s="749"/>
      <c r="BY158" s="749"/>
      <c r="BZ158" s="749"/>
      <c r="CA158" s="749"/>
      <c r="CB158" s="750"/>
      <c r="CC158" s="362"/>
    </row>
    <row r="159" spans="2:81" ht="5.25" customHeight="1">
      <c r="B159" s="20"/>
      <c r="C159" s="575"/>
      <c r="D159" s="526"/>
      <c r="E159" s="526"/>
      <c r="F159" s="526"/>
      <c r="G159" s="526"/>
      <c r="H159" s="526"/>
      <c r="I159" s="526"/>
      <c r="J159" s="526"/>
      <c r="K159" s="526"/>
      <c r="L159" s="526"/>
      <c r="M159" s="526"/>
      <c r="N159" s="526"/>
      <c r="O159" s="526"/>
      <c r="P159" s="526"/>
      <c r="Q159" s="526"/>
      <c r="R159" s="526"/>
      <c r="S159" s="526"/>
      <c r="T159" s="526"/>
      <c r="U159" s="526"/>
      <c r="V159" s="526"/>
      <c r="W159" s="526"/>
      <c r="X159" s="526"/>
      <c r="Y159" s="526"/>
      <c r="Z159" s="526"/>
      <c r="AA159" s="526"/>
      <c r="AB159" s="526"/>
      <c r="AC159" s="526"/>
      <c r="AD159" s="526"/>
      <c r="AE159" s="526"/>
      <c r="AF159" s="526"/>
      <c r="AG159" s="526"/>
      <c r="AH159" s="526"/>
      <c r="AI159" s="526"/>
      <c r="AJ159" s="526"/>
      <c r="AK159" s="526"/>
      <c r="AL159" s="526"/>
      <c r="AM159" s="526"/>
      <c r="AN159" s="526"/>
      <c r="AO159" s="526"/>
      <c r="AP159" s="526"/>
      <c r="AQ159" s="526"/>
      <c r="AR159" s="526"/>
      <c r="AS159" s="526"/>
      <c r="AT159" s="526"/>
      <c r="AU159" s="526"/>
      <c r="AV159" s="526"/>
      <c r="AW159" s="526"/>
      <c r="AX159" s="526"/>
      <c r="AY159" s="526"/>
      <c r="AZ159" s="526"/>
      <c r="BA159" s="526"/>
      <c r="BB159" s="526"/>
      <c r="BC159" s="526"/>
      <c r="BD159" s="526"/>
      <c r="BE159" s="526"/>
      <c r="BF159" s="526"/>
      <c r="BG159" s="526"/>
      <c r="BH159" s="526"/>
      <c r="BI159" s="526"/>
      <c r="BJ159" s="526"/>
      <c r="BK159" s="526"/>
      <c r="BL159" s="526"/>
      <c r="BM159" s="526"/>
      <c r="BN159" s="526"/>
      <c r="BO159" s="526"/>
      <c r="BP159" s="526"/>
      <c r="BQ159" s="526"/>
      <c r="BR159" s="526"/>
      <c r="BS159" s="526"/>
      <c r="BT159" s="526"/>
      <c r="BU159" s="526"/>
      <c r="BV159" s="526"/>
      <c r="BW159" s="526"/>
      <c r="BX159" s="526"/>
      <c r="BY159" s="526"/>
      <c r="BZ159" s="526"/>
      <c r="CA159" s="526"/>
      <c r="CB159" s="526"/>
      <c r="CC159" s="17"/>
    </row>
    <row r="160" spans="2:81" ht="18" customHeight="1">
      <c r="B160" s="15"/>
      <c r="C160" s="911" t="s">
        <v>243</v>
      </c>
      <c r="D160" s="911"/>
      <c r="E160" s="911"/>
      <c r="F160" s="911"/>
      <c r="G160" s="911"/>
      <c r="H160" s="911"/>
      <c r="I160" s="911"/>
      <c r="J160" s="911"/>
      <c r="K160" s="911"/>
      <c r="L160" s="911"/>
      <c r="M160" s="911"/>
      <c r="N160" s="911"/>
      <c r="O160" s="911"/>
      <c r="P160" s="911"/>
      <c r="Q160" s="911"/>
      <c r="R160" s="911"/>
      <c r="S160" s="911"/>
      <c r="T160" s="911"/>
      <c r="U160" s="911"/>
      <c r="V160" s="911"/>
      <c r="W160" s="911"/>
      <c r="X160" s="911"/>
      <c r="Y160" s="911"/>
      <c r="Z160" s="911"/>
      <c r="AA160" s="911"/>
      <c r="AB160" s="911"/>
      <c r="AC160" s="911"/>
      <c r="AD160" s="911"/>
      <c r="AE160" s="911"/>
      <c r="AF160" s="911"/>
      <c r="AG160" s="911"/>
      <c r="AH160" s="911"/>
      <c r="AI160" s="911"/>
      <c r="AJ160" s="911"/>
      <c r="AK160" s="911"/>
      <c r="AL160" s="911"/>
      <c r="AM160" s="911"/>
      <c r="AN160" s="911"/>
      <c r="AO160" s="911"/>
      <c r="AP160" s="911"/>
      <c r="AQ160" s="911"/>
      <c r="AR160" s="911"/>
      <c r="AS160" s="911"/>
      <c r="AT160" s="911"/>
      <c r="AU160" s="911"/>
      <c r="AV160" s="911"/>
      <c r="AW160" s="911"/>
      <c r="AX160" s="911"/>
      <c r="AY160" s="911"/>
      <c r="AZ160" s="911"/>
      <c r="BA160" s="911"/>
      <c r="BB160" s="911"/>
      <c r="BC160" s="911"/>
      <c r="BD160" s="911"/>
      <c r="BE160" s="911"/>
      <c r="BF160" s="911"/>
      <c r="BG160" s="911"/>
      <c r="BH160" s="911"/>
      <c r="BI160" s="911"/>
      <c r="BJ160" s="911"/>
      <c r="BK160" s="911"/>
      <c r="BL160" s="911"/>
      <c r="BM160" s="911"/>
      <c r="BN160" s="911"/>
      <c r="BO160" s="911"/>
      <c r="BP160" s="911"/>
      <c r="BQ160" s="911"/>
      <c r="BR160" s="911"/>
      <c r="BS160" s="911"/>
      <c r="BT160" s="911"/>
      <c r="BU160" s="911"/>
      <c r="BV160" s="911"/>
      <c r="BW160" s="911"/>
      <c r="BX160" s="911"/>
      <c r="BY160" s="911"/>
      <c r="BZ160" s="911"/>
      <c r="CA160" s="911"/>
      <c r="CB160" s="911"/>
      <c r="CC160" s="912"/>
    </row>
    <row r="161" spans="2:122" ht="18" customHeight="1">
      <c r="B161" s="248"/>
      <c r="C161" s="927"/>
      <c r="D161" s="928"/>
      <c r="E161" s="928"/>
      <c r="F161" s="928"/>
      <c r="G161" s="928"/>
      <c r="H161" s="928"/>
      <c r="I161" s="928"/>
      <c r="J161" s="928"/>
      <c r="K161" s="928"/>
      <c r="L161" s="928"/>
      <c r="M161" s="928"/>
      <c r="N161" s="928"/>
      <c r="O161" s="928"/>
      <c r="P161" s="928"/>
      <c r="Q161" s="928"/>
      <c r="R161" s="928"/>
      <c r="S161" s="928"/>
      <c r="T161" s="928"/>
      <c r="U161" s="928"/>
      <c r="V161" s="928"/>
      <c r="W161" s="928"/>
      <c r="X161" s="928"/>
      <c r="Y161" s="928"/>
      <c r="Z161" s="928"/>
      <c r="AA161" s="928"/>
      <c r="AB161" s="928"/>
      <c r="AC161" s="928"/>
      <c r="AD161" s="928"/>
      <c r="AE161" s="928"/>
      <c r="AF161" s="928"/>
      <c r="AG161" s="928"/>
      <c r="AH161" s="928"/>
      <c r="AI161" s="928"/>
      <c r="AJ161" s="928"/>
      <c r="AK161" s="928"/>
      <c r="AL161" s="928"/>
      <c r="AM161" s="928"/>
      <c r="AN161" s="928"/>
      <c r="AO161" s="928"/>
      <c r="AP161" s="928"/>
      <c r="AQ161" s="928"/>
      <c r="AR161" s="928"/>
      <c r="AS161" s="928"/>
      <c r="AT161" s="928"/>
      <c r="AU161" s="928"/>
      <c r="AV161" s="928"/>
      <c r="AW161" s="928"/>
      <c r="AX161" s="928"/>
      <c r="AY161" s="928"/>
      <c r="AZ161" s="928"/>
      <c r="BA161" s="928"/>
      <c r="BB161" s="928"/>
      <c r="BC161" s="928"/>
      <c r="BD161" s="928"/>
      <c r="BE161" s="928"/>
      <c r="BF161" s="928"/>
      <c r="BG161" s="928"/>
      <c r="BH161" s="928"/>
      <c r="BI161" s="928"/>
      <c r="BJ161" s="928"/>
      <c r="BK161" s="928"/>
      <c r="BL161" s="928"/>
      <c r="BM161" s="928"/>
      <c r="BN161" s="928"/>
      <c r="BO161" s="928"/>
      <c r="BP161" s="928"/>
      <c r="BQ161" s="928"/>
      <c r="BR161" s="928"/>
      <c r="BS161" s="928"/>
      <c r="BT161" s="928"/>
      <c r="BU161" s="928"/>
      <c r="BV161" s="928"/>
      <c r="BW161" s="928"/>
      <c r="BX161" s="928"/>
      <c r="BY161" s="928"/>
      <c r="BZ161" s="928"/>
      <c r="CA161" s="928"/>
      <c r="CB161" s="929"/>
      <c r="CC161" s="249"/>
      <c r="CE161" s="10"/>
      <c r="CF161" s="10"/>
      <c r="CG161" s="10"/>
      <c r="CH161" s="10"/>
      <c r="CI161" s="10"/>
      <c r="CJ161" s="10"/>
      <c r="CK161" s="10"/>
      <c r="CL161" s="10"/>
    </row>
    <row r="162" spans="2:122" ht="18" customHeight="1">
      <c r="B162" s="248"/>
      <c r="C162" s="930"/>
      <c r="D162" s="931"/>
      <c r="E162" s="931"/>
      <c r="F162" s="931"/>
      <c r="G162" s="931"/>
      <c r="H162" s="931"/>
      <c r="I162" s="931"/>
      <c r="J162" s="931"/>
      <c r="K162" s="931"/>
      <c r="L162" s="931"/>
      <c r="M162" s="931"/>
      <c r="N162" s="931"/>
      <c r="O162" s="931"/>
      <c r="P162" s="931"/>
      <c r="Q162" s="931"/>
      <c r="R162" s="931"/>
      <c r="S162" s="931"/>
      <c r="T162" s="931"/>
      <c r="U162" s="931"/>
      <c r="V162" s="931"/>
      <c r="W162" s="931"/>
      <c r="X162" s="931"/>
      <c r="Y162" s="931"/>
      <c r="Z162" s="931"/>
      <c r="AA162" s="931"/>
      <c r="AB162" s="931"/>
      <c r="AC162" s="931"/>
      <c r="AD162" s="931"/>
      <c r="AE162" s="931"/>
      <c r="AF162" s="931"/>
      <c r="AG162" s="931"/>
      <c r="AH162" s="931"/>
      <c r="AI162" s="931"/>
      <c r="AJ162" s="931"/>
      <c r="AK162" s="931"/>
      <c r="AL162" s="931"/>
      <c r="AM162" s="931"/>
      <c r="AN162" s="931"/>
      <c r="AO162" s="931"/>
      <c r="AP162" s="931"/>
      <c r="AQ162" s="931"/>
      <c r="AR162" s="931"/>
      <c r="AS162" s="931"/>
      <c r="AT162" s="931"/>
      <c r="AU162" s="931"/>
      <c r="AV162" s="931"/>
      <c r="AW162" s="931"/>
      <c r="AX162" s="931"/>
      <c r="AY162" s="931"/>
      <c r="AZ162" s="931"/>
      <c r="BA162" s="931"/>
      <c r="BB162" s="931"/>
      <c r="BC162" s="931"/>
      <c r="BD162" s="931"/>
      <c r="BE162" s="931"/>
      <c r="BF162" s="931"/>
      <c r="BG162" s="931"/>
      <c r="BH162" s="931"/>
      <c r="BI162" s="931"/>
      <c r="BJ162" s="931"/>
      <c r="BK162" s="931"/>
      <c r="BL162" s="931"/>
      <c r="BM162" s="931"/>
      <c r="BN162" s="931"/>
      <c r="BO162" s="931"/>
      <c r="BP162" s="931"/>
      <c r="BQ162" s="931"/>
      <c r="BR162" s="931"/>
      <c r="BS162" s="931"/>
      <c r="BT162" s="931"/>
      <c r="BU162" s="931"/>
      <c r="BV162" s="931"/>
      <c r="BW162" s="931"/>
      <c r="BX162" s="931"/>
      <c r="BY162" s="931"/>
      <c r="BZ162" s="931"/>
      <c r="CA162" s="931"/>
      <c r="CB162" s="932"/>
      <c r="CC162" s="249"/>
      <c r="CE162" s="10"/>
      <c r="CF162" s="10"/>
      <c r="CG162" s="10"/>
      <c r="CH162" s="10"/>
      <c r="CI162" s="10"/>
      <c r="CJ162" s="10"/>
      <c r="CK162" s="10"/>
      <c r="CL162" s="10"/>
    </row>
    <row r="163" spans="2:122" ht="18" customHeight="1">
      <c r="B163" s="248"/>
      <c r="C163" s="930"/>
      <c r="D163" s="931"/>
      <c r="E163" s="931"/>
      <c r="F163" s="931"/>
      <c r="G163" s="931"/>
      <c r="H163" s="931"/>
      <c r="I163" s="931"/>
      <c r="J163" s="931"/>
      <c r="K163" s="931"/>
      <c r="L163" s="931"/>
      <c r="M163" s="931"/>
      <c r="N163" s="931"/>
      <c r="O163" s="931"/>
      <c r="P163" s="931"/>
      <c r="Q163" s="931"/>
      <c r="R163" s="931"/>
      <c r="S163" s="931"/>
      <c r="T163" s="931"/>
      <c r="U163" s="931"/>
      <c r="V163" s="931"/>
      <c r="W163" s="931"/>
      <c r="X163" s="931"/>
      <c r="Y163" s="931"/>
      <c r="Z163" s="931"/>
      <c r="AA163" s="931"/>
      <c r="AB163" s="931"/>
      <c r="AC163" s="931"/>
      <c r="AD163" s="931"/>
      <c r="AE163" s="931"/>
      <c r="AF163" s="931"/>
      <c r="AG163" s="931"/>
      <c r="AH163" s="931"/>
      <c r="AI163" s="931"/>
      <c r="AJ163" s="931"/>
      <c r="AK163" s="931"/>
      <c r="AL163" s="931"/>
      <c r="AM163" s="931"/>
      <c r="AN163" s="931"/>
      <c r="AO163" s="931"/>
      <c r="AP163" s="931"/>
      <c r="AQ163" s="931"/>
      <c r="AR163" s="931"/>
      <c r="AS163" s="931"/>
      <c r="AT163" s="931"/>
      <c r="AU163" s="931"/>
      <c r="AV163" s="931"/>
      <c r="AW163" s="931"/>
      <c r="AX163" s="931"/>
      <c r="AY163" s="931"/>
      <c r="AZ163" s="931"/>
      <c r="BA163" s="931"/>
      <c r="BB163" s="931"/>
      <c r="BC163" s="931"/>
      <c r="BD163" s="931"/>
      <c r="BE163" s="931"/>
      <c r="BF163" s="931"/>
      <c r="BG163" s="931"/>
      <c r="BH163" s="931"/>
      <c r="BI163" s="931"/>
      <c r="BJ163" s="931"/>
      <c r="BK163" s="931"/>
      <c r="BL163" s="931"/>
      <c r="BM163" s="931"/>
      <c r="BN163" s="931"/>
      <c r="BO163" s="931"/>
      <c r="BP163" s="931"/>
      <c r="BQ163" s="931"/>
      <c r="BR163" s="931"/>
      <c r="BS163" s="931"/>
      <c r="BT163" s="931"/>
      <c r="BU163" s="931"/>
      <c r="BV163" s="931"/>
      <c r="BW163" s="931"/>
      <c r="BX163" s="931"/>
      <c r="BY163" s="931"/>
      <c r="BZ163" s="931"/>
      <c r="CA163" s="931"/>
      <c r="CB163" s="932"/>
      <c r="CC163" s="249"/>
      <c r="CE163" s="10"/>
      <c r="CF163" s="10"/>
      <c r="CG163" s="10"/>
      <c r="CH163" s="10"/>
      <c r="CI163" s="10"/>
      <c r="CJ163" s="10"/>
      <c r="CK163" s="10"/>
      <c r="CL163" s="10"/>
    </row>
    <row r="164" spans="2:122" ht="18" customHeight="1">
      <c r="B164" s="248"/>
      <c r="C164" s="933"/>
      <c r="D164" s="934"/>
      <c r="E164" s="934"/>
      <c r="F164" s="934"/>
      <c r="G164" s="934"/>
      <c r="H164" s="934"/>
      <c r="I164" s="934"/>
      <c r="J164" s="934"/>
      <c r="K164" s="934"/>
      <c r="L164" s="934"/>
      <c r="M164" s="934"/>
      <c r="N164" s="934"/>
      <c r="O164" s="934"/>
      <c r="P164" s="934"/>
      <c r="Q164" s="934"/>
      <c r="R164" s="934"/>
      <c r="S164" s="934"/>
      <c r="T164" s="934"/>
      <c r="U164" s="934"/>
      <c r="V164" s="934"/>
      <c r="W164" s="934"/>
      <c r="X164" s="934"/>
      <c r="Y164" s="934"/>
      <c r="Z164" s="934"/>
      <c r="AA164" s="934"/>
      <c r="AB164" s="934"/>
      <c r="AC164" s="934"/>
      <c r="AD164" s="934"/>
      <c r="AE164" s="934"/>
      <c r="AF164" s="934"/>
      <c r="AG164" s="934"/>
      <c r="AH164" s="934"/>
      <c r="AI164" s="934"/>
      <c r="AJ164" s="934"/>
      <c r="AK164" s="934"/>
      <c r="AL164" s="934"/>
      <c r="AM164" s="934"/>
      <c r="AN164" s="934"/>
      <c r="AO164" s="934"/>
      <c r="AP164" s="934"/>
      <c r="AQ164" s="934"/>
      <c r="AR164" s="934"/>
      <c r="AS164" s="934"/>
      <c r="AT164" s="934"/>
      <c r="AU164" s="934"/>
      <c r="AV164" s="934"/>
      <c r="AW164" s="934"/>
      <c r="AX164" s="934"/>
      <c r="AY164" s="934"/>
      <c r="AZ164" s="934"/>
      <c r="BA164" s="934"/>
      <c r="BB164" s="934"/>
      <c r="BC164" s="934"/>
      <c r="BD164" s="934"/>
      <c r="BE164" s="934"/>
      <c r="BF164" s="934"/>
      <c r="BG164" s="934"/>
      <c r="BH164" s="934"/>
      <c r="BI164" s="934"/>
      <c r="BJ164" s="934"/>
      <c r="BK164" s="934"/>
      <c r="BL164" s="934"/>
      <c r="BM164" s="934"/>
      <c r="BN164" s="934"/>
      <c r="BO164" s="934"/>
      <c r="BP164" s="934"/>
      <c r="BQ164" s="934"/>
      <c r="BR164" s="934"/>
      <c r="BS164" s="934"/>
      <c r="BT164" s="934"/>
      <c r="BU164" s="934"/>
      <c r="BV164" s="934"/>
      <c r="BW164" s="934"/>
      <c r="BX164" s="934"/>
      <c r="BY164" s="934"/>
      <c r="BZ164" s="934"/>
      <c r="CA164" s="934"/>
      <c r="CB164" s="935"/>
      <c r="CC164" s="249"/>
      <c r="CE164" s="10"/>
      <c r="CF164" s="10"/>
      <c r="CG164" s="10"/>
      <c r="CH164" s="10"/>
      <c r="CI164" s="10"/>
      <c r="CJ164" s="10"/>
      <c r="CK164" s="10"/>
      <c r="CL164" s="10"/>
    </row>
    <row r="165" spans="2:122" ht="6" customHeight="1">
      <c r="B165" s="248"/>
      <c r="C165" s="399"/>
      <c r="D165" s="399"/>
      <c r="E165" s="399"/>
      <c r="F165" s="399"/>
      <c r="G165" s="399"/>
      <c r="H165" s="399"/>
      <c r="I165" s="399"/>
      <c r="J165" s="399"/>
      <c r="K165" s="399"/>
      <c r="L165" s="399"/>
      <c r="M165" s="399"/>
      <c r="N165" s="399"/>
      <c r="O165" s="399"/>
      <c r="P165" s="399"/>
      <c r="Q165" s="399"/>
      <c r="R165" s="399"/>
      <c r="S165" s="399"/>
      <c r="T165" s="399"/>
      <c r="U165" s="399"/>
      <c r="V165" s="399"/>
      <c r="W165" s="399"/>
      <c r="X165" s="399"/>
      <c r="Y165" s="399"/>
      <c r="Z165" s="399"/>
      <c r="AA165" s="399"/>
      <c r="AB165" s="399"/>
      <c r="AC165" s="399"/>
      <c r="AD165" s="399"/>
      <c r="AE165" s="399"/>
      <c r="AF165" s="399"/>
      <c r="AG165" s="399"/>
      <c r="AH165" s="399"/>
      <c r="AI165" s="399"/>
      <c r="AJ165" s="399"/>
      <c r="AK165" s="399"/>
      <c r="AL165" s="399"/>
      <c r="AM165" s="399"/>
      <c r="AN165" s="399"/>
      <c r="AO165" s="399"/>
      <c r="AP165" s="399"/>
      <c r="AQ165" s="399"/>
      <c r="AR165" s="399"/>
      <c r="AS165" s="399"/>
      <c r="AT165" s="399"/>
      <c r="AU165" s="399"/>
      <c r="AV165" s="399"/>
      <c r="AW165" s="399"/>
      <c r="AX165" s="399"/>
      <c r="AY165" s="399"/>
      <c r="AZ165" s="399"/>
      <c r="BA165" s="399"/>
      <c r="BB165" s="399"/>
      <c r="BC165" s="399"/>
      <c r="BD165" s="399"/>
      <c r="BE165" s="399"/>
      <c r="BF165" s="399"/>
      <c r="BG165" s="399"/>
      <c r="BH165" s="399"/>
      <c r="BI165" s="399"/>
      <c r="BJ165" s="399"/>
      <c r="BK165" s="399"/>
      <c r="BL165" s="399"/>
      <c r="BM165" s="399"/>
      <c r="BN165" s="399"/>
      <c r="BO165" s="399"/>
      <c r="BP165" s="399"/>
      <c r="BQ165" s="399"/>
      <c r="BR165" s="399"/>
      <c r="BS165" s="399"/>
      <c r="BT165" s="399"/>
      <c r="BU165" s="399"/>
      <c r="BV165" s="399"/>
      <c r="BW165" s="399"/>
      <c r="BX165" s="399"/>
      <c r="BY165" s="399"/>
      <c r="BZ165" s="399"/>
      <c r="CA165" s="399"/>
      <c r="CB165" s="399"/>
      <c r="CC165" s="249"/>
      <c r="CE165" s="10"/>
      <c r="CF165" s="10"/>
      <c r="CG165" s="10"/>
      <c r="CH165" s="10"/>
      <c r="CI165" s="10"/>
      <c r="CJ165" s="10"/>
      <c r="CK165" s="10"/>
      <c r="CL165" s="10"/>
    </row>
    <row r="166" spans="2:122" ht="16.5" customHeight="1">
      <c r="B166" s="15"/>
      <c r="C166" s="16" t="s">
        <v>3</v>
      </c>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7"/>
    </row>
    <row r="167" spans="2:122" ht="18" customHeight="1">
      <c r="B167" s="182"/>
      <c r="C167" s="766"/>
      <c r="D167" s="767"/>
      <c r="E167" s="767"/>
      <c r="F167" s="767"/>
      <c r="G167" s="767"/>
      <c r="H167" s="767"/>
      <c r="I167" s="767"/>
      <c r="J167" s="767"/>
      <c r="K167" s="767"/>
      <c r="L167" s="767"/>
      <c r="M167" s="767"/>
      <c r="N167" s="767"/>
      <c r="O167" s="767"/>
      <c r="P167" s="767"/>
      <c r="Q167" s="767"/>
      <c r="R167" s="767"/>
      <c r="S167" s="767"/>
      <c r="T167" s="767"/>
      <c r="U167" s="767"/>
      <c r="V167" s="767"/>
      <c r="W167" s="767"/>
      <c r="X167" s="767"/>
      <c r="Y167" s="767"/>
      <c r="Z167" s="767"/>
      <c r="AA167" s="767"/>
      <c r="AB167" s="767"/>
      <c r="AC167" s="767"/>
      <c r="AD167" s="767"/>
      <c r="AE167" s="767"/>
      <c r="AF167" s="767"/>
      <c r="AG167" s="767"/>
      <c r="AH167" s="767"/>
      <c r="AI167" s="767"/>
      <c r="AJ167" s="767"/>
      <c r="AK167" s="767"/>
      <c r="AL167" s="767"/>
      <c r="AM167" s="767"/>
      <c r="AN167" s="767"/>
      <c r="AO167" s="767"/>
      <c r="AP167" s="767"/>
      <c r="AQ167" s="767"/>
      <c r="AR167" s="767"/>
      <c r="AS167" s="767"/>
      <c r="AT167" s="767"/>
      <c r="AU167" s="767"/>
      <c r="AV167" s="767"/>
      <c r="AW167" s="767"/>
      <c r="AX167" s="767"/>
      <c r="AY167" s="767"/>
      <c r="AZ167" s="767"/>
      <c r="BA167" s="767"/>
      <c r="BB167" s="767"/>
      <c r="BC167" s="767"/>
      <c r="BD167" s="767"/>
      <c r="BE167" s="767"/>
      <c r="BF167" s="767"/>
      <c r="BG167" s="767"/>
      <c r="BH167" s="767"/>
      <c r="BI167" s="767"/>
      <c r="BJ167" s="767"/>
      <c r="BK167" s="767"/>
      <c r="BL167" s="767"/>
      <c r="BM167" s="767"/>
      <c r="BN167" s="767"/>
      <c r="BO167" s="767"/>
      <c r="BP167" s="767"/>
      <c r="BQ167" s="767"/>
      <c r="BR167" s="767"/>
      <c r="BS167" s="767"/>
      <c r="BT167" s="767"/>
      <c r="BU167" s="767"/>
      <c r="BV167" s="767"/>
      <c r="BW167" s="767"/>
      <c r="BX167" s="767"/>
      <c r="BY167" s="767"/>
      <c r="BZ167" s="767"/>
      <c r="CA167" s="767"/>
      <c r="CB167" s="768"/>
      <c r="CC167" s="183"/>
      <c r="CE167" s="11"/>
      <c r="CF167" s="11"/>
      <c r="CG167" s="11"/>
      <c r="CH167" s="11"/>
      <c r="CI167" s="11"/>
      <c r="CJ167" s="11"/>
      <c r="CK167" s="11"/>
      <c r="CL167" s="11"/>
    </row>
    <row r="168" spans="2:122" ht="18" customHeight="1">
      <c r="B168" s="182"/>
      <c r="C168" s="769"/>
      <c r="D168" s="770"/>
      <c r="E168" s="770"/>
      <c r="F168" s="770"/>
      <c r="G168" s="770"/>
      <c r="H168" s="770"/>
      <c r="I168" s="770"/>
      <c r="J168" s="770"/>
      <c r="K168" s="770"/>
      <c r="L168" s="770"/>
      <c r="M168" s="770"/>
      <c r="N168" s="770"/>
      <c r="O168" s="770"/>
      <c r="P168" s="770"/>
      <c r="Q168" s="770"/>
      <c r="R168" s="770"/>
      <c r="S168" s="770"/>
      <c r="T168" s="770"/>
      <c r="U168" s="770"/>
      <c r="V168" s="770"/>
      <c r="W168" s="770"/>
      <c r="X168" s="770"/>
      <c r="Y168" s="770"/>
      <c r="Z168" s="770"/>
      <c r="AA168" s="770"/>
      <c r="AB168" s="770"/>
      <c r="AC168" s="770"/>
      <c r="AD168" s="770"/>
      <c r="AE168" s="770"/>
      <c r="AF168" s="770"/>
      <c r="AG168" s="770"/>
      <c r="AH168" s="770"/>
      <c r="AI168" s="770"/>
      <c r="AJ168" s="770"/>
      <c r="AK168" s="770"/>
      <c r="AL168" s="770"/>
      <c r="AM168" s="770"/>
      <c r="AN168" s="770"/>
      <c r="AO168" s="770"/>
      <c r="AP168" s="770"/>
      <c r="AQ168" s="770"/>
      <c r="AR168" s="770"/>
      <c r="AS168" s="770"/>
      <c r="AT168" s="770"/>
      <c r="AU168" s="770"/>
      <c r="AV168" s="770"/>
      <c r="AW168" s="770"/>
      <c r="AX168" s="770"/>
      <c r="AY168" s="770"/>
      <c r="AZ168" s="770"/>
      <c r="BA168" s="770"/>
      <c r="BB168" s="770"/>
      <c r="BC168" s="770"/>
      <c r="BD168" s="770"/>
      <c r="BE168" s="770"/>
      <c r="BF168" s="770"/>
      <c r="BG168" s="770"/>
      <c r="BH168" s="770"/>
      <c r="BI168" s="770"/>
      <c r="BJ168" s="770"/>
      <c r="BK168" s="770"/>
      <c r="BL168" s="770"/>
      <c r="BM168" s="770"/>
      <c r="BN168" s="770"/>
      <c r="BO168" s="770"/>
      <c r="BP168" s="770"/>
      <c r="BQ168" s="770"/>
      <c r="BR168" s="770"/>
      <c r="BS168" s="770"/>
      <c r="BT168" s="770"/>
      <c r="BU168" s="770"/>
      <c r="BV168" s="770"/>
      <c r="BW168" s="770"/>
      <c r="BX168" s="770"/>
      <c r="BY168" s="770"/>
      <c r="BZ168" s="770"/>
      <c r="CA168" s="770"/>
      <c r="CB168" s="771"/>
      <c r="CC168" s="183"/>
    </row>
    <row r="169" spans="2:122" ht="18" customHeight="1">
      <c r="B169" s="182"/>
      <c r="C169" s="769"/>
      <c r="D169" s="770"/>
      <c r="E169" s="770"/>
      <c r="F169" s="770"/>
      <c r="G169" s="770"/>
      <c r="H169" s="770"/>
      <c r="I169" s="770"/>
      <c r="J169" s="770"/>
      <c r="K169" s="770"/>
      <c r="L169" s="770"/>
      <c r="M169" s="770"/>
      <c r="N169" s="770"/>
      <c r="O169" s="770"/>
      <c r="P169" s="770"/>
      <c r="Q169" s="770"/>
      <c r="R169" s="770"/>
      <c r="S169" s="770"/>
      <c r="T169" s="770"/>
      <c r="U169" s="770"/>
      <c r="V169" s="770"/>
      <c r="W169" s="770"/>
      <c r="X169" s="770"/>
      <c r="Y169" s="770"/>
      <c r="Z169" s="770"/>
      <c r="AA169" s="770"/>
      <c r="AB169" s="770"/>
      <c r="AC169" s="770"/>
      <c r="AD169" s="770"/>
      <c r="AE169" s="770"/>
      <c r="AF169" s="770"/>
      <c r="AG169" s="770"/>
      <c r="AH169" s="770"/>
      <c r="AI169" s="770"/>
      <c r="AJ169" s="770"/>
      <c r="AK169" s="770"/>
      <c r="AL169" s="770"/>
      <c r="AM169" s="770"/>
      <c r="AN169" s="770"/>
      <c r="AO169" s="770"/>
      <c r="AP169" s="770"/>
      <c r="AQ169" s="770"/>
      <c r="AR169" s="770"/>
      <c r="AS169" s="770"/>
      <c r="AT169" s="770"/>
      <c r="AU169" s="770"/>
      <c r="AV169" s="770"/>
      <c r="AW169" s="770"/>
      <c r="AX169" s="770"/>
      <c r="AY169" s="770"/>
      <c r="AZ169" s="770"/>
      <c r="BA169" s="770"/>
      <c r="BB169" s="770"/>
      <c r="BC169" s="770"/>
      <c r="BD169" s="770"/>
      <c r="BE169" s="770"/>
      <c r="BF169" s="770"/>
      <c r="BG169" s="770"/>
      <c r="BH169" s="770"/>
      <c r="BI169" s="770"/>
      <c r="BJ169" s="770"/>
      <c r="BK169" s="770"/>
      <c r="BL169" s="770"/>
      <c r="BM169" s="770"/>
      <c r="BN169" s="770"/>
      <c r="BO169" s="770"/>
      <c r="BP169" s="770"/>
      <c r="BQ169" s="770"/>
      <c r="BR169" s="770"/>
      <c r="BS169" s="770"/>
      <c r="BT169" s="770"/>
      <c r="BU169" s="770"/>
      <c r="BV169" s="770"/>
      <c r="BW169" s="770"/>
      <c r="BX169" s="770"/>
      <c r="BY169" s="770"/>
      <c r="BZ169" s="770"/>
      <c r="CA169" s="770"/>
      <c r="CB169" s="771"/>
      <c r="CC169" s="183"/>
    </row>
    <row r="170" spans="2:122" ht="18" customHeight="1">
      <c r="B170" s="400"/>
      <c r="C170" s="772"/>
      <c r="D170" s="773"/>
      <c r="E170" s="773"/>
      <c r="F170" s="773"/>
      <c r="G170" s="773"/>
      <c r="H170" s="773"/>
      <c r="I170" s="773"/>
      <c r="J170" s="773"/>
      <c r="K170" s="773"/>
      <c r="L170" s="773"/>
      <c r="M170" s="773"/>
      <c r="N170" s="773"/>
      <c r="O170" s="773"/>
      <c r="P170" s="773"/>
      <c r="Q170" s="773"/>
      <c r="R170" s="773"/>
      <c r="S170" s="773"/>
      <c r="T170" s="773"/>
      <c r="U170" s="773"/>
      <c r="V170" s="773"/>
      <c r="W170" s="773"/>
      <c r="X170" s="773"/>
      <c r="Y170" s="773"/>
      <c r="Z170" s="773"/>
      <c r="AA170" s="773"/>
      <c r="AB170" s="773"/>
      <c r="AC170" s="773"/>
      <c r="AD170" s="773"/>
      <c r="AE170" s="773"/>
      <c r="AF170" s="773"/>
      <c r="AG170" s="773"/>
      <c r="AH170" s="773"/>
      <c r="AI170" s="773"/>
      <c r="AJ170" s="773"/>
      <c r="AK170" s="773"/>
      <c r="AL170" s="773"/>
      <c r="AM170" s="773"/>
      <c r="AN170" s="773"/>
      <c r="AO170" s="773"/>
      <c r="AP170" s="773"/>
      <c r="AQ170" s="773"/>
      <c r="AR170" s="773"/>
      <c r="AS170" s="773"/>
      <c r="AT170" s="773"/>
      <c r="AU170" s="773"/>
      <c r="AV170" s="773"/>
      <c r="AW170" s="773"/>
      <c r="AX170" s="773"/>
      <c r="AY170" s="773"/>
      <c r="AZ170" s="773"/>
      <c r="BA170" s="773"/>
      <c r="BB170" s="773"/>
      <c r="BC170" s="773"/>
      <c r="BD170" s="773"/>
      <c r="BE170" s="773"/>
      <c r="BF170" s="773"/>
      <c r="BG170" s="773"/>
      <c r="BH170" s="773"/>
      <c r="BI170" s="773"/>
      <c r="BJ170" s="773"/>
      <c r="BK170" s="773"/>
      <c r="BL170" s="773"/>
      <c r="BM170" s="773"/>
      <c r="BN170" s="773"/>
      <c r="BO170" s="773"/>
      <c r="BP170" s="773"/>
      <c r="BQ170" s="773"/>
      <c r="BR170" s="773"/>
      <c r="BS170" s="773"/>
      <c r="BT170" s="773"/>
      <c r="BU170" s="773"/>
      <c r="BV170" s="773"/>
      <c r="BW170" s="773"/>
      <c r="BX170" s="773"/>
      <c r="BY170" s="773"/>
      <c r="BZ170" s="773"/>
      <c r="CA170" s="773"/>
      <c r="CB170" s="774"/>
      <c r="CC170" s="401"/>
    </row>
    <row r="171" spans="2:122" ht="6" customHeight="1" thickBot="1">
      <c r="B171" s="185"/>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c r="AC171" s="186"/>
      <c r="AD171" s="186"/>
      <c r="AE171" s="186"/>
      <c r="AF171" s="186"/>
      <c r="AG171" s="186"/>
      <c r="AH171" s="186"/>
      <c r="AI171" s="186"/>
      <c r="AJ171" s="186"/>
      <c r="AK171" s="186"/>
      <c r="AL171" s="186"/>
      <c r="AM171" s="186"/>
      <c r="AN171" s="186"/>
      <c r="AO171" s="186"/>
      <c r="AP171" s="186"/>
      <c r="AQ171" s="186"/>
      <c r="AR171" s="186"/>
      <c r="AS171" s="186"/>
      <c r="AT171" s="186"/>
      <c r="AU171" s="186"/>
      <c r="AV171" s="186"/>
      <c r="AW171" s="186"/>
      <c r="AX171" s="186"/>
      <c r="AY171" s="186"/>
      <c r="AZ171" s="186"/>
      <c r="BA171" s="186"/>
      <c r="BB171" s="186"/>
      <c r="BC171" s="186"/>
      <c r="BD171" s="186"/>
      <c r="BE171" s="186"/>
      <c r="BF171" s="186"/>
      <c r="BG171" s="186"/>
      <c r="BH171" s="186"/>
      <c r="BI171" s="186"/>
      <c r="BJ171" s="186"/>
      <c r="BK171" s="186"/>
      <c r="BL171" s="186"/>
      <c r="BM171" s="186"/>
      <c r="BN171" s="186"/>
      <c r="BO171" s="186"/>
      <c r="BP171" s="186"/>
      <c r="BQ171" s="186"/>
      <c r="BR171" s="186"/>
      <c r="BS171" s="186"/>
      <c r="BT171" s="186"/>
      <c r="BU171" s="186"/>
      <c r="BV171" s="186"/>
      <c r="BW171" s="186"/>
      <c r="BX171" s="186"/>
      <c r="BY171" s="186"/>
      <c r="BZ171" s="186"/>
      <c r="CA171" s="186"/>
      <c r="CB171" s="186"/>
      <c r="CC171" s="187"/>
    </row>
    <row r="172" spans="2:122" ht="18" customHeight="1" thickBot="1">
      <c r="B172" s="922" t="s">
        <v>326</v>
      </c>
      <c r="C172" s="923"/>
      <c r="D172" s="923"/>
      <c r="E172" s="923"/>
      <c r="F172" s="923"/>
      <c r="G172" s="923"/>
      <c r="H172" s="923"/>
      <c r="I172" s="923"/>
      <c r="J172" s="923"/>
      <c r="K172" s="923"/>
      <c r="L172" s="923"/>
      <c r="M172" s="923"/>
      <c r="N172" s="923"/>
      <c r="O172" s="923"/>
      <c r="P172" s="923"/>
      <c r="Q172" s="923"/>
      <c r="R172" s="923"/>
      <c r="S172" s="923"/>
      <c r="T172" s="923"/>
      <c r="U172" s="923"/>
      <c r="V172" s="923"/>
      <c r="W172" s="923"/>
      <c r="X172" s="923"/>
      <c r="Y172" s="923"/>
      <c r="Z172" s="923"/>
      <c r="AA172" s="923"/>
      <c r="AB172" s="923"/>
      <c r="AC172" s="923"/>
      <c r="AD172" s="923"/>
      <c r="AE172" s="923"/>
      <c r="AF172" s="923"/>
      <c r="AG172" s="923"/>
      <c r="AH172" s="923"/>
      <c r="AI172" s="923"/>
      <c r="AJ172" s="923"/>
      <c r="AK172" s="923"/>
      <c r="AL172" s="923"/>
      <c r="AM172" s="923"/>
      <c r="AN172" s="923"/>
      <c r="AO172" s="923"/>
      <c r="AP172" s="923"/>
      <c r="AQ172" s="923"/>
      <c r="AR172" s="923"/>
      <c r="AS172" s="923"/>
      <c r="AT172" s="923"/>
      <c r="AU172" s="923"/>
      <c r="AV172" s="923"/>
      <c r="AW172" s="923"/>
      <c r="AX172" s="923"/>
      <c r="AY172" s="923"/>
      <c r="AZ172" s="923"/>
      <c r="BA172" s="923"/>
      <c r="BB172" s="923"/>
      <c r="BC172" s="923"/>
      <c r="BD172" s="923"/>
      <c r="BE172" s="923"/>
      <c r="BF172" s="923"/>
      <c r="BG172" s="923"/>
      <c r="BH172" s="923"/>
      <c r="BI172" s="923"/>
      <c r="BJ172" s="923"/>
      <c r="BK172" s="923"/>
      <c r="BL172" s="923"/>
      <c r="BM172" s="923"/>
      <c r="BN172" s="923"/>
      <c r="BO172" s="923"/>
      <c r="BP172" s="923"/>
      <c r="BQ172" s="923"/>
      <c r="BR172" s="923"/>
      <c r="BS172" s="923"/>
      <c r="BT172" s="923"/>
      <c r="BU172" s="923"/>
      <c r="BV172" s="923"/>
      <c r="BW172" s="923"/>
      <c r="BX172" s="923"/>
      <c r="BY172" s="923"/>
      <c r="BZ172" s="923"/>
      <c r="CA172" s="923"/>
      <c r="CB172" s="923"/>
      <c r="CC172" s="924"/>
    </row>
    <row r="173" spans="2:122" ht="18" customHeight="1">
      <c r="B173" s="18"/>
      <c r="C173" s="925" t="s">
        <v>296</v>
      </c>
      <c r="D173" s="925"/>
      <c r="E173" s="925"/>
      <c r="F173" s="925"/>
      <c r="G173" s="925"/>
      <c r="H173" s="925"/>
      <c r="I173" s="925"/>
      <c r="J173" s="925"/>
      <c r="K173" s="925"/>
      <c r="L173" s="925"/>
      <c r="M173" s="925"/>
      <c r="N173" s="925"/>
      <c r="O173" s="925"/>
      <c r="P173" s="925"/>
      <c r="Q173" s="925"/>
      <c r="R173" s="925"/>
      <c r="S173" s="925"/>
      <c r="T173" s="925"/>
      <c r="U173" s="925"/>
      <c r="V173" s="925"/>
      <c r="W173" s="925"/>
      <c r="X173" s="925"/>
      <c r="Y173" s="925"/>
      <c r="Z173" s="925"/>
      <c r="AA173" s="925"/>
      <c r="AB173" s="925"/>
      <c r="AC173" s="925"/>
      <c r="AD173" s="925"/>
      <c r="AE173" s="925"/>
      <c r="AF173" s="925"/>
      <c r="AG173" s="925"/>
      <c r="AH173" s="925"/>
      <c r="AI173" s="925"/>
      <c r="AJ173" s="925"/>
      <c r="AK173" s="925"/>
      <c r="AL173" s="925"/>
      <c r="AM173" s="925"/>
      <c r="AN173" s="925"/>
      <c r="AO173" s="925"/>
      <c r="AP173" s="925"/>
      <c r="AQ173" s="925"/>
      <c r="AR173" s="925"/>
      <c r="AS173" s="925"/>
      <c r="AT173" s="925"/>
      <c r="AU173" s="925"/>
      <c r="AV173" s="925"/>
      <c r="AW173" s="925"/>
      <c r="AX173" s="925"/>
      <c r="AY173" s="925"/>
      <c r="AZ173" s="925"/>
      <c r="BA173" s="925"/>
      <c r="BB173" s="925"/>
      <c r="BC173" s="925"/>
      <c r="BD173" s="925"/>
      <c r="BE173" s="925"/>
      <c r="BF173" s="925"/>
      <c r="BG173" s="925"/>
      <c r="BH173" s="925"/>
      <c r="BI173" s="925"/>
      <c r="BJ173" s="925"/>
      <c r="BK173" s="925"/>
      <c r="BL173" s="925"/>
      <c r="BM173" s="925"/>
      <c r="BN173" s="925"/>
      <c r="BO173" s="925"/>
      <c r="BP173" s="925"/>
      <c r="BQ173" s="925"/>
      <c r="BR173" s="925"/>
      <c r="BS173" s="925"/>
      <c r="BT173" s="925"/>
      <c r="BU173" s="925"/>
      <c r="BV173" s="925"/>
      <c r="BW173" s="925"/>
      <c r="BX173" s="925"/>
      <c r="BY173" s="925"/>
      <c r="BZ173" s="925"/>
      <c r="CA173" s="925"/>
      <c r="CB173" s="925"/>
      <c r="CC173" s="926"/>
    </row>
    <row r="174" spans="2:122" ht="9" customHeight="1">
      <c r="B174" s="15"/>
      <c r="C174" s="509"/>
      <c r="D174" s="509"/>
      <c r="E174" s="509"/>
      <c r="F174" s="509"/>
      <c r="G174" s="509"/>
      <c r="H174" s="509"/>
      <c r="I174" s="509"/>
      <c r="J174" s="509"/>
      <c r="K174" s="509"/>
      <c r="L174" s="509"/>
      <c r="M174" s="509"/>
      <c r="N174" s="509"/>
      <c r="O174" s="509"/>
      <c r="P174" s="509"/>
      <c r="Q174" s="509"/>
      <c r="R174" s="509"/>
      <c r="S174" s="509"/>
      <c r="T174" s="509"/>
      <c r="U174" s="509"/>
      <c r="V174" s="509"/>
      <c r="W174" s="509"/>
      <c r="X174" s="509"/>
      <c r="Z174" s="509"/>
      <c r="AA174" s="509"/>
      <c r="AB174" s="558"/>
      <c r="AC174" s="558"/>
      <c r="AD174" s="558"/>
      <c r="AE174" s="558"/>
      <c r="AF174" s="558"/>
      <c r="AG174" s="558"/>
      <c r="AH174" s="558"/>
      <c r="AI174" s="433"/>
      <c r="AJ174" s="665" t="s">
        <v>298</v>
      </c>
      <c r="AK174" s="666"/>
      <c r="AL174" s="666"/>
      <c r="AM174" s="666"/>
      <c r="AN174" s="666"/>
      <c r="AO174" s="666"/>
      <c r="AP174" s="666"/>
      <c r="AQ174" s="666"/>
      <c r="AR174" s="666"/>
      <c r="AS174" s="666"/>
      <c r="AT174" s="666"/>
      <c r="AU174" s="666"/>
      <c r="AV174" s="666"/>
      <c r="AW174" s="666"/>
      <c r="AX174" s="666"/>
      <c r="AY174" s="666"/>
      <c r="AZ174" s="666"/>
      <c r="BA174" s="666"/>
      <c r="BB174" s="666"/>
      <c r="BC174" s="666"/>
      <c r="BD174" s="666"/>
      <c r="BE174" s="666"/>
      <c r="BF174" s="666"/>
      <c r="BG174" s="666"/>
      <c r="BH174" s="666"/>
      <c r="BI174" s="666"/>
      <c r="BJ174" s="666"/>
      <c r="BK174" s="666"/>
      <c r="BL174" s="666"/>
      <c r="BM174" s="666"/>
      <c r="BN174" s="666"/>
      <c r="BO174" s="666"/>
      <c r="BP174" s="666"/>
      <c r="BQ174" s="666"/>
      <c r="BR174" s="666"/>
      <c r="BS174" s="666"/>
      <c r="BT174" s="666"/>
      <c r="BU174" s="666"/>
      <c r="BV174" s="666"/>
      <c r="BW174" s="666"/>
      <c r="BX174" s="666"/>
      <c r="BY174" s="666"/>
      <c r="BZ174" s="666"/>
      <c r="CA174" s="666"/>
      <c r="CB174" s="1226"/>
      <c r="CC174" s="262"/>
    </row>
    <row r="175" spans="2:122" ht="18" customHeight="1">
      <c r="B175" s="15"/>
      <c r="C175" s="509"/>
      <c r="D175" s="509"/>
      <c r="E175" s="509"/>
      <c r="F175" s="509"/>
      <c r="G175" s="509"/>
      <c r="H175" s="509"/>
      <c r="I175" s="509"/>
      <c r="J175" s="509"/>
      <c r="K175" s="509"/>
      <c r="L175" s="509"/>
      <c r="M175" s="509"/>
      <c r="N175" s="509"/>
      <c r="O175" s="509"/>
      <c r="P175" s="509"/>
      <c r="Q175" s="509"/>
      <c r="R175" s="509"/>
      <c r="S175" s="509"/>
      <c r="T175" s="509"/>
      <c r="U175" s="509"/>
      <c r="V175" s="509"/>
      <c r="W175" s="509"/>
      <c r="X175" s="509"/>
      <c r="Z175" s="509"/>
      <c r="AA175" s="509"/>
      <c r="AB175" s="558"/>
      <c r="AC175" s="558"/>
      <c r="AD175" s="558"/>
      <c r="AE175" s="558"/>
      <c r="AF175" s="558"/>
      <c r="AG175" s="558"/>
      <c r="AH175" s="558"/>
      <c r="AI175" s="433"/>
      <c r="AJ175" s="1312"/>
      <c r="AK175" s="1313"/>
      <c r="AL175" s="1313"/>
      <c r="AM175" s="1313"/>
      <c r="AN175" s="1313"/>
      <c r="AO175" s="1313"/>
      <c r="AP175" s="1313"/>
      <c r="AQ175" s="1313"/>
      <c r="AR175" s="1313"/>
      <c r="AS175" s="1313"/>
      <c r="AT175" s="1313"/>
      <c r="AU175" s="1313"/>
      <c r="AV175" s="1313"/>
      <c r="AW175" s="1313"/>
      <c r="AX175" s="1313"/>
      <c r="AY175" s="1313"/>
      <c r="AZ175" s="1313"/>
      <c r="BA175" s="434"/>
      <c r="BB175" s="434"/>
      <c r="BC175" s="434"/>
      <c r="BD175" s="434"/>
      <c r="BE175" s="434"/>
      <c r="BF175" s="435"/>
      <c r="BG175" s="671" t="s">
        <v>299</v>
      </c>
      <c r="BH175" s="671"/>
      <c r="BI175" s="671"/>
      <c r="BJ175" s="671"/>
      <c r="BK175" s="671"/>
      <c r="BL175" s="671"/>
      <c r="BM175" s="671"/>
      <c r="BN175" s="671"/>
      <c r="BO175" s="671"/>
      <c r="BP175" s="671"/>
      <c r="BQ175" s="671"/>
      <c r="BR175" s="671"/>
      <c r="BS175" s="671"/>
      <c r="BT175" s="671"/>
      <c r="BU175" s="671"/>
      <c r="BV175" s="671"/>
      <c r="BW175" s="671"/>
      <c r="BX175" s="671"/>
      <c r="BY175" s="671"/>
      <c r="BZ175" s="671"/>
      <c r="CA175" s="671"/>
      <c r="CB175" s="672"/>
      <c r="CC175" s="262"/>
    </row>
    <row r="176" spans="2:122" ht="18" customHeight="1">
      <c r="B176" s="15"/>
      <c r="C176" s="1070" t="s">
        <v>97</v>
      </c>
      <c r="D176" s="1071"/>
      <c r="E176" s="1071"/>
      <c r="F176" s="1071"/>
      <c r="G176" s="1071"/>
      <c r="H176" s="1071"/>
      <c r="I176" s="1071"/>
      <c r="J176" s="1071"/>
      <c r="K176" s="1071"/>
      <c r="L176" s="1071"/>
      <c r="M176" s="1071"/>
      <c r="N176" s="1071"/>
      <c r="O176" s="1071"/>
      <c r="P176" s="1071"/>
      <c r="Q176" s="1071"/>
      <c r="R176" s="1071"/>
      <c r="S176" s="1071"/>
      <c r="T176" s="1071"/>
      <c r="U176" s="1071"/>
      <c r="V176" s="1071"/>
      <c r="W176" s="1071"/>
      <c r="X176" s="1071"/>
      <c r="Y176" s="1071"/>
      <c r="Z176" s="1071"/>
      <c r="AA176" s="1071"/>
      <c r="AB176" s="1071"/>
      <c r="AC176" s="1071"/>
      <c r="AD176" s="1071"/>
      <c r="AE176" s="1071"/>
      <c r="AF176" s="1071"/>
      <c r="AG176" s="1071"/>
      <c r="AH176" s="1071"/>
      <c r="AI176" s="1072"/>
      <c r="AJ176" s="805"/>
      <c r="AK176" s="806"/>
      <c r="AL176" s="806"/>
      <c r="AM176" s="806"/>
      <c r="AN176" s="806"/>
      <c r="AO176" s="806"/>
      <c r="AP176" s="806"/>
      <c r="AQ176" s="806"/>
      <c r="AR176" s="806"/>
      <c r="AS176" s="806"/>
      <c r="AT176" s="806"/>
      <c r="AU176" s="806"/>
      <c r="AV176" s="806"/>
      <c r="AW176" s="806"/>
      <c r="AX176" s="806"/>
      <c r="AY176" s="692" t="s">
        <v>4</v>
      </c>
      <c r="AZ176" s="692"/>
      <c r="BA176" s="692"/>
      <c r="BB176" s="692"/>
      <c r="BC176" s="692"/>
      <c r="BD176" s="692"/>
      <c r="BE176" s="692"/>
      <c r="BF176" s="811"/>
      <c r="BG176" s="907"/>
      <c r="BH176" s="907"/>
      <c r="BI176" s="907"/>
      <c r="BJ176" s="907"/>
      <c r="BK176" s="907"/>
      <c r="BL176" s="907"/>
      <c r="BM176" s="907"/>
      <c r="BN176" s="907"/>
      <c r="BO176" s="907"/>
      <c r="BP176" s="907"/>
      <c r="BQ176" s="907"/>
      <c r="BR176" s="907"/>
      <c r="BS176" s="907"/>
      <c r="BT176" s="907"/>
      <c r="BU176" s="907"/>
      <c r="BV176" s="907"/>
      <c r="BW176" s="907"/>
      <c r="BX176" s="907"/>
      <c r="BY176" s="907"/>
      <c r="BZ176" s="907"/>
      <c r="CA176" s="907"/>
      <c r="CB176" s="908"/>
      <c r="CC176" s="34"/>
      <c r="CD176" s="44"/>
      <c r="CV176" s="375"/>
      <c r="CW176" s="375"/>
      <c r="CX176" s="375"/>
      <c r="CY176" s="375"/>
      <c r="CZ176" s="375"/>
      <c r="DA176" s="375"/>
      <c r="DB176" s="375"/>
      <c r="DC176" s="375"/>
      <c r="DL176" s="375"/>
      <c r="DM176" s="375"/>
      <c r="DN176" s="375"/>
      <c r="DO176" s="375"/>
      <c r="DP176" s="375"/>
      <c r="DQ176" s="375"/>
      <c r="DR176" s="375"/>
    </row>
    <row r="177" spans="2:122" ht="18" customHeight="1">
      <c r="B177" s="15"/>
      <c r="C177" s="1302" t="s">
        <v>107</v>
      </c>
      <c r="D177" s="1303"/>
      <c r="E177" s="1303"/>
      <c r="F177" s="1303"/>
      <c r="G177" s="1303"/>
      <c r="H177" s="1303"/>
      <c r="I177" s="1303"/>
      <c r="J177" s="1303"/>
      <c r="K177" s="1303"/>
      <c r="L177" s="1303"/>
      <c r="M177" s="1303"/>
      <c r="N177" s="1303"/>
      <c r="O177" s="1303"/>
      <c r="P177" s="1303"/>
      <c r="Q177" s="1303"/>
      <c r="R177" s="1303"/>
      <c r="S177" s="1303"/>
      <c r="T177" s="1303"/>
      <c r="U177" s="1303"/>
      <c r="V177" s="1303"/>
      <c r="W177" s="1303"/>
      <c r="X177" s="1303"/>
      <c r="Y177" s="1303"/>
      <c r="Z177" s="1303"/>
      <c r="AA177" s="1303"/>
      <c r="AB177" s="1303"/>
      <c r="AC177" s="1303"/>
      <c r="AD177" s="1303"/>
      <c r="AE177" s="1303"/>
      <c r="AF177" s="1303"/>
      <c r="AG177" s="1303"/>
      <c r="AH177" s="1303"/>
      <c r="AI177" s="1304"/>
      <c r="AJ177" s="697" t="s">
        <v>549</v>
      </c>
      <c r="AK177" s="692"/>
      <c r="AL177" s="692"/>
      <c r="AM177" s="811"/>
      <c r="AN177" s="806"/>
      <c r="AO177" s="806"/>
      <c r="AP177" s="806"/>
      <c r="AQ177" s="806"/>
      <c r="AR177" s="806"/>
      <c r="AS177" s="806"/>
      <c r="AT177" s="806"/>
      <c r="AU177" s="806"/>
      <c r="AV177" s="806"/>
      <c r="AW177" s="806"/>
      <c r="AX177" s="806"/>
      <c r="AY177" s="692" t="s">
        <v>4</v>
      </c>
      <c r="AZ177" s="692"/>
      <c r="BA177" s="692"/>
      <c r="BB177" s="692"/>
      <c r="BC177" s="692"/>
      <c r="BD177" s="692"/>
      <c r="BE177" s="692"/>
      <c r="BF177" s="811"/>
      <c r="BG177" s="812" t="s">
        <v>473</v>
      </c>
      <c r="BH177" s="692"/>
      <c r="BI177" s="692"/>
      <c r="BJ177" s="811"/>
      <c r="BK177" s="813"/>
      <c r="BL177" s="814"/>
      <c r="BM177" s="814"/>
      <c r="BN177" s="814"/>
      <c r="BO177" s="814"/>
      <c r="BP177" s="814"/>
      <c r="BQ177" s="814"/>
      <c r="BR177" s="814"/>
      <c r="BS177" s="814"/>
      <c r="BT177" s="814"/>
      <c r="BU177" s="1224" t="s">
        <v>346</v>
      </c>
      <c r="BV177" s="1224"/>
      <c r="BW177" s="1224"/>
      <c r="BX177" s="1224"/>
      <c r="BY177" s="1224"/>
      <c r="BZ177" s="1224"/>
      <c r="CA177" s="1224"/>
      <c r="CB177" s="1225"/>
      <c r="CC177" s="34"/>
      <c r="CD177" s="44"/>
      <c r="CE177" s="8"/>
      <c r="CF177" s="8"/>
      <c r="CG177" s="8"/>
      <c r="CH177" s="8"/>
      <c r="CI177" s="8"/>
      <c r="CJ177" s="8"/>
      <c r="CK177" s="8"/>
      <c r="CV177" s="448"/>
      <c r="CW177" s="448"/>
      <c r="CX177" s="448"/>
      <c r="CY177" s="448"/>
      <c r="CZ177" s="448"/>
      <c r="DA177" s="448"/>
      <c r="DB177" s="448"/>
      <c r="DC177" s="448"/>
      <c r="DD177" s="448"/>
      <c r="DE177" s="448"/>
      <c r="DF177" s="448"/>
      <c r="DG177" s="448"/>
      <c r="DH177" s="448"/>
      <c r="DI177" s="448"/>
      <c r="DJ177" s="448"/>
      <c r="DK177" s="448"/>
      <c r="DL177" s="448"/>
      <c r="DM177" s="448"/>
      <c r="DN177" s="448"/>
      <c r="DO177" s="448"/>
      <c r="DP177" s="448"/>
      <c r="DQ177" s="448"/>
      <c r="DR177" s="448"/>
    </row>
    <row r="178" spans="2:122" ht="18" customHeight="1" thickBot="1">
      <c r="B178" s="15"/>
      <c r="C178" s="1230" t="s">
        <v>450</v>
      </c>
      <c r="D178" s="1231"/>
      <c r="E178" s="1231"/>
      <c r="F178" s="1231"/>
      <c r="G178" s="1231"/>
      <c r="H178" s="1231"/>
      <c r="I178" s="1231"/>
      <c r="J178" s="1231"/>
      <c r="K178" s="1231"/>
      <c r="L178" s="1231"/>
      <c r="M178" s="1231"/>
      <c r="N178" s="1231"/>
      <c r="O178" s="1231"/>
      <c r="P178" s="1231"/>
      <c r="Q178" s="1231"/>
      <c r="R178" s="1231"/>
      <c r="S178" s="1231"/>
      <c r="T178" s="1231"/>
      <c r="U178" s="1231"/>
      <c r="V178" s="1231"/>
      <c r="W178" s="1231"/>
      <c r="X178" s="1231"/>
      <c r="Y178" s="1231"/>
      <c r="Z178" s="1231"/>
      <c r="AA178" s="1231"/>
      <c r="AB178" s="1231"/>
      <c r="AC178" s="1231"/>
      <c r="AD178" s="1231"/>
      <c r="AE178" s="1231"/>
      <c r="AF178" s="1231"/>
      <c r="AG178" s="1231"/>
      <c r="AH178" s="1231"/>
      <c r="AI178" s="1232"/>
      <c r="AJ178" s="817" t="s">
        <v>476</v>
      </c>
      <c r="AK178" s="818"/>
      <c r="AL178" s="818"/>
      <c r="AM178" s="818"/>
      <c r="AN178" s="818"/>
      <c r="AO178" s="818"/>
      <c r="AP178" s="818"/>
      <c r="AQ178" s="818"/>
      <c r="AR178" s="818"/>
      <c r="AS178" s="818"/>
      <c r="AT178" s="818"/>
      <c r="AU178" s="818"/>
      <c r="AV178" s="818"/>
      <c r="AW178" s="818"/>
      <c r="AX178" s="818"/>
      <c r="AY178" s="815" t="str">
        <f>IF(OR(AN177="",BK177=""),"",SUM(AN177,BK177))</f>
        <v/>
      </c>
      <c r="AZ178" s="815"/>
      <c r="BA178" s="815"/>
      <c r="BB178" s="815"/>
      <c r="BC178" s="815"/>
      <c r="BD178" s="815"/>
      <c r="BE178" s="815"/>
      <c r="BF178" s="815"/>
      <c r="BG178" s="815"/>
      <c r="BH178" s="815"/>
      <c r="BI178" s="815"/>
      <c r="BJ178" s="815"/>
      <c r="BK178" s="815"/>
      <c r="BL178" s="815"/>
      <c r="BM178" s="815"/>
      <c r="BN178" s="815"/>
      <c r="BO178" s="815"/>
      <c r="BP178" s="815"/>
      <c r="BQ178" s="815"/>
      <c r="BR178" s="815"/>
      <c r="BS178" s="815"/>
      <c r="BT178" s="816"/>
      <c r="BU178" s="739" t="s">
        <v>4</v>
      </c>
      <c r="BV178" s="739"/>
      <c r="BW178" s="739"/>
      <c r="BX178" s="739"/>
      <c r="BY178" s="739"/>
      <c r="BZ178" s="739"/>
      <c r="CA178" s="739"/>
      <c r="CB178" s="740"/>
      <c r="CC178" s="34"/>
      <c r="CD178" s="44"/>
      <c r="CE178" s="8"/>
      <c r="CF178" s="8"/>
      <c r="CG178" s="8"/>
      <c r="CH178" s="8"/>
      <c r="CI178" s="8"/>
      <c r="CJ178" s="8"/>
      <c r="CK178" s="8"/>
      <c r="CV178" s="244"/>
      <c r="CW178" s="244"/>
      <c r="CX178" s="244"/>
      <c r="CY178" s="244"/>
      <c r="CZ178" s="244"/>
      <c r="DA178" s="244"/>
      <c r="DB178" s="244"/>
      <c r="DC178" s="244"/>
      <c r="DD178" s="244"/>
      <c r="DE178" s="244"/>
      <c r="DF178" s="244"/>
      <c r="DG178" s="244"/>
      <c r="DH178" s="244"/>
      <c r="DI178" s="244"/>
      <c r="DJ178" s="244"/>
      <c r="DK178" s="244"/>
      <c r="DL178" s="244"/>
      <c r="DM178" s="244"/>
      <c r="DN178" s="244"/>
      <c r="DO178" s="244"/>
      <c r="DP178" s="244"/>
      <c r="DQ178" s="244"/>
      <c r="DR178" s="244"/>
    </row>
    <row r="179" spans="2:122" ht="18" customHeight="1" thickBot="1">
      <c r="B179" s="15"/>
      <c r="C179" s="1234" t="s">
        <v>492</v>
      </c>
      <c r="D179" s="1235"/>
      <c r="E179" s="1235"/>
      <c r="F179" s="1235"/>
      <c r="G179" s="1235"/>
      <c r="H179" s="1235"/>
      <c r="I179" s="1235"/>
      <c r="J179" s="1235"/>
      <c r="K179" s="1235"/>
      <c r="L179" s="1235"/>
      <c r="M179" s="1235"/>
      <c r="N179" s="1235"/>
      <c r="O179" s="1235"/>
      <c r="P179" s="1235"/>
      <c r="Q179" s="1235"/>
      <c r="R179" s="1235"/>
      <c r="S179" s="1235"/>
      <c r="T179" s="1235"/>
      <c r="U179" s="1235"/>
      <c r="V179" s="1235"/>
      <c r="W179" s="1235"/>
      <c r="X179" s="1235"/>
      <c r="Y179" s="1235"/>
      <c r="Z179" s="1235"/>
      <c r="AA179" s="1235"/>
      <c r="AB179" s="1235"/>
      <c r="AC179" s="1235"/>
      <c r="AD179" s="1235"/>
      <c r="AE179" s="1235"/>
      <c r="AF179" s="1235"/>
      <c r="AG179" s="1235"/>
      <c r="AH179" s="1235"/>
      <c r="AI179" s="1236"/>
      <c r="AJ179" s="809" t="str">
        <f>IF(OR(AJ176="",AY178=""),"",ROUNDDOWN(AY178/AJ176*100,2))</f>
        <v/>
      </c>
      <c r="AK179" s="810"/>
      <c r="AL179" s="810"/>
      <c r="AM179" s="810"/>
      <c r="AN179" s="810"/>
      <c r="AO179" s="810"/>
      <c r="AP179" s="810"/>
      <c r="AQ179" s="810"/>
      <c r="AR179" s="810"/>
      <c r="AS179" s="810"/>
      <c r="AT179" s="810"/>
      <c r="AU179" s="810"/>
      <c r="AV179" s="810"/>
      <c r="AW179" s="810"/>
      <c r="AX179" s="810"/>
      <c r="AY179" s="663" t="s">
        <v>5</v>
      </c>
      <c r="AZ179" s="663"/>
      <c r="BA179" s="663"/>
      <c r="BB179" s="663"/>
      <c r="BC179" s="663"/>
      <c r="BD179" s="663"/>
      <c r="BE179" s="663"/>
      <c r="BF179" s="664"/>
      <c r="BG179" s="1243"/>
      <c r="BH179" s="1244"/>
      <c r="BI179" s="1244"/>
      <c r="BJ179" s="1244"/>
      <c r="BK179" s="1244"/>
      <c r="BL179" s="1244"/>
      <c r="BM179" s="1244"/>
      <c r="BN179" s="1244"/>
      <c r="BO179" s="1244"/>
      <c r="BP179" s="1244"/>
      <c r="BQ179" s="1244"/>
      <c r="BR179" s="1244"/>
      <c r="BS179" s="1244"/>
      <c r="BT179" s="1244"/>
      <c r="BU179" s="1244"/>
      <c r="BV179" s="1244"/>
      <c r="BW179" s="1244"/>
      <c r="BX179" s="1244"/>
      <c r="BY179" s="1244"/>
      <c r="BZ179" s="1244"/>
      <c r="CA179" s="1244"/>
      <c r="CB179" s="1245"/>
      <c r="CC179" s="22"/>
      <c r="CE179" s="8"/>
      <c r="CF179" s="8"/>
      <c r="CG179" s="8"/>
      <c r="CH179" s="8"/>
      <c r="CI179" s="8"/>
      <c r="CJ179" s="8"/>
      <c r="CK179" s="8"/>
    </row>
    <row r="180" spans="2:122" ht="8.25" customHeight="1">
      <c r="B180" s="15"/>
      <c r="C180" s="448"/>
      <c r="D180" s="448"/>
      <c r="E180" s="448"/>
      <c r="F180" s="448"/>
      <c r="G180" s="448"/>
      <c r="H180" s="448"/>
      <c r="I180" s="448"/>
      <c r="J180" s="448"/>
      <c r="K180" s="448"/>
      <c r="L180" s="448"/>
      <c r="M180" s="448"/>
      <c r="N180" s="448"/>
      <c r="O180" s="448"/>
      <c r="P180" s="448"/>
      <c r="Q180" s="448"/>
      <c r="R180" s="448"/>
      <c r="S180" s="448"/>
      <c r="T180" s="448"/>
      <c r="U180" s="448"/>
      <c r="V180" s="448"/>
      <c r="W180" s="448"/>
      <c r="X180" s="448"/>
      <c r="Y180" s="448"/>
      <c r="Z180" s="448"/>
      <c r="AA180" s="448"/>
      <c r="AB180" s="448"/>
      <c r="AC180" s="448"/>
      <c r="AD180" s="448"/>
      <c r="AE180" s="448"/>
      <c r="AF180" s="448"/>
      <c r="AG180" s="448"/>
      <c r="AH180" s="448"/>
      <c r="AI180" s="448"/>
      <c r="AJ180" s="526"/>
      <c r="AK180" s="526"/>
      <c r="AL180" s="526"/>
      <c r="AM180" s="526"/>
      <c r="AN180" s="526"/>
      <c r="AO180" s="526"/>
      <c r="AP180" s="526"/>
      <c r="AQ180" s="526"/>
      <c r="AR180" s="526"/>
      <c r="AS180" s="526"/>
      <c r="AT180" s="526"/>
      <c r="AU180" s="526"/>
      <c r="AV180" s="526"/>
      <c r="AW180" s="526"/>
      <c r="AX180" s="526"/>
      <c r="AY180" s="556"/>
      <c r="AZ180" s="556"/>
      <c r="BA180" s="556"/>
      <c r="BB180" s="556"/>
      <c r="BC180" s="556"/>
      <c r="BD180" s="556"/>
      <c r="BE180" s="556"/>
      <c r="BF180" s="556"/>
      <c r="BG180" s="560"/>
      <c r="BH180" s="560"/>
      <c r="BI180" s="560"/>
      <c r="BJ180" s="560"/>
      <c r="BK180" s="560"/>
      <c r="BL180" s="560"/>
      <c r="BM180" s="560"/>
      <c r="BN180" s="560"/>
      <c r="BO180" s="560"/>
      <c r="BP180" s="560"/>
      <c r="BQ180" s="560"/>
      <c r="BR180" s="560"/>
      <c r="BS180" s="560"/>
      <c r="BT180" s="560"/>
      <c r="BU180" s="560"/>
      <c r="BV180" s="560"/>
      <c r="BW180" s="560"/>
      <c r="BX180" s="560"/>
      <c r="BY180" s="560"/>
      <c r="BZ180" s="560"/>
      <c r="CA180" s="560"/>
      <c r="CB180" s="560"/>
      <c r="CC180" s="22"/>
      <c r="CE180" s="8"/>
      <c r="CF180" s="8"/>
      <c r="CG180" s="8"/>
      <c r="CH180" s="8"/>
      <c r="CI180" s="8"/>
      <c r="CJ180" s="8"/>
      <c r="CK180" s="8"/>
    </row>
    <row r="181" spans="2:122" ht="18" customHeight="1">
      <c r="B181" s="35" t="s">
        <v>99</v>
      </c>
      <c r="C181" s="1213" t="s">
        <v>104</v>
      </c>
      <c r="D181" s="1214"/>
      <c r="E181" s="1214"/>
      <c r="F181" s="1214"/>
      <c r="G181" s="1214"/>
      <c r="H181" s="1214"/>
      <c r="I181" s="1214"/>
      <c r="J181" s="1214"/>
      <c r="K181" s="1214"/>
      <c r="L181" s="1214"/>
      <c r="M181" s="1214"/>
      <c r="N181" s="1214"/>
      <c r="O181" s="1214"/>
      <c r="P181" s="1214"/>
      <c r="Q181" s="1214"/>
      <c r="R181" s="1214"/>
      <c r="S181" s="1214"/>
      <c r="T181" s="1214"/>
      <c r="U181" s="1214"/>
      <c r="V181" s="1214"/>
      <c r="W181" s="1214"/>
      <c r="X181" s="1214"/>
      <c r="Y181" s="1214"/>
      <c r="Z181" s="1214"/>
      <c r="AA181" s="1214"/>
      <c r="AB181" s="1214"/>
      <c r="AC181" s="1214"/>
      <c r="AD181" s="1214"/>
      <c r="AE181" s="1214"/>
      <c r="AF181" s="1214"/>
      <c r="AG181" s="1214"/>
      <c r="AH181" s="1214"/>
      <c r="AI181" s="1233"/>
      <c r="AJ181" s="805"/>
      <c r="AK181" s="806"/>
      <c r="AL181" s="806"/>
      <c r="AM181" s="806"/>
      <c r="AN181" s="806"/>
      <c r="AO181" s="806"/>
      <c r="AP181" s="806"/>
      <c r="AQ181" s="806"/>
      <c r="AR181" s="806"/>
      <c r="AS181" s="806"/>
      <c r="AT181" s="806"/>
      <c r="AU181" s="806"/>
      <c r="AV181" s="806"/>
      <c r="AW181" s="806"/>
      <c r="AX181" s="806"/>
      <c r="AY181" s="692" t="s">
        <v>4</v>
      </c>
      <c r="AZ181" s="692"/>
      <c r="BA181" s="692"/>
      <c r="BB181" s="692"/>
      <c r="BC181" s="692"/>
      <c r="BD181" s="692"/>
      <c r="BE181" s="692"/>
      <c r="BF181" s="690"/>
      <c r="BG181" s="1237"/>
      <c r="BH181" s="1238"/>
      <c r="BI181" s="1238"/>
      <c r="BJ181" s="1238"/>
      <c r="BK181" s="1238"/>
      <c r="BL181" s="1238"/>
      <c r="BM181" s="1238"/>
      <c r="BN181" s="1238"/>
      <c r="BO181" s="1238"/>
      <c r="BP181" s="1238"/>
      <c r="BQ181" s="1238"/>
      <c r="BR181" s="1238"/>
      <c r="BS181" s="1238"/>
      <c r="BT181" s="1238"/>
      <c r="BU181" s="1238"/>
      <c r="BV181" s="1238"/>
      <c r="BW181" s="1238"/>
      <c r="BX181" s="1238"/>
      <c r="BY181" s="1238"/>
      <c r="BZ181" s="1238"/>
      <c r="CA181" s="1238"/>
      <c r="CB181" s="1239"/>
      <c r="CC181" s="36"/>
      <c r="CE181" s="8"/>
      <c r="CF181" s="8"/>
      <c r="CG181" s="8"/>
      <c r="CH181" s="8"/>
      <c r="CI181" s="8"/>
      <c r="CJ181" s="8"/>
      <c r="CK181" s="8"/>
    </row>
    <row r="182" spans="2:122" ht="18" customHeight="1">
      <c r="B182" s="15"/>
      <c r="C182" s="1213" t="s">
        <v>451</v>
      </c>
      <c r="D182" s="1214"/>
      <c r="E182" s="1214"/>
      <c r="F182" s="1214"/>
      <c r="G182" s="1214"/>
      <c r="H182" s="1214"/>
      <c r="I182" s="1214"/>
      <c r="J182" s="1214"/>
      <c r="K182" s="1214"/>
      <c r="L182" s="1214"/>
      <c r="M182" s="1214"/>
      <c r="N182" s="1214"/>
      <c r="O182" s="1214"/>
      <c r="P182" s="1214"/>
      <c r="Q182" s="1214"/>
      <c r="R182" s="1214"/>
      <c r="S182" s="1214"/>
      <c r="T182" s="1214"/>
      <c r="U182" s="1214"/>
      <c r="V182" s="1214"/>
      <c r="W182" s="1214"/>
      <c r="X182" s="1214"/>
      <c r="Y182" s="1214"/>
      <c r="Z182" s="1214"/>
      <c r="AA182" s="1214"/>
      <c r="AB182" s="1214"/>
      <c r="AC182" s="1214"/>
      <c r="AD182" s="1214"/>
      <c r="AE182" s="1214"/>
      <c r="AF182" s="1214"/>
      <c r="AG182" s="1214"/>
      <c r="AH182" s="1214"/>
      <c r="AI182" s="1233"/>
      <c r="AJ182" s="805"/>
      <c r="AK182" s="806"/>
      <c r="AL182" s="806"/>
      <c r="AM182" s="806"/>
      <c r="AN182" s="806"/>
      <c r="AO182" s="806"/>
      <c r="AP182" s="806"/>
      <c r="AQ182" s="806"/>
      <c r="AR182" s="806"/>
      <c r="AS182" s="806"/>
      <c r="AT182" s="806"/>
      <c r="AU182" s="806"/>
      <c r="AV182" s="806"/>
      <c r="AW182" s="806"/>
      <c r="AX182" s="806"/>
      <c r="AY182" s="692" t="s">
        <v>4</v>
      </c>
      <c r="AZ182" s="692"/>
      <c r="BA182" s="692"/>
      <c r="BB182" s="692"/>
      <c r="BC182" s="692"/>
      <c r="BD182" s="692"/>
      <c r="BE182" s="692"/>
      <c r="BF182" s="690"/>
      <c r="BG182" s="1237"/>
      <c r="BH182" s="1238"/>
      <c r="BI182" s="1238"/>
      <c r="BJ182" s="1238"/>
      <c r="BK182" s="1238"/>
      <c r="BL182" s="1238"/>
      <c r="BM182" s="1238"/>
      <c r="BN182" s="1238"/>
      <c r="BO182" s="1238"/>
      <c r="BP182" s="1238"/>
      <c r="BQ182" s="1238"/>
      <c r="BR182" s="1238"/>
      <c r="BS182" s="1238"/>
      <c r="BT182" s="1238"/>
      <c r="BU182" s="1238"/>
      <c r="BV182" s="1238"/>
      <c r="BW182" s="1238"/>
      <c r="BX182" s="1238"/>
      <c r="BY182" s="1238"/>
      <c r="BZ182" s="1238"/>
      <c r="CA182" s="1238"/>
      <c r="CB182" s="1239"/>
      <c r="CC182" s="17"/>
      <c r="CE182" s="8"/>
      <c r="CF182" s="8"/>
      <c r="CG182" s="8"/>
      <c r="CH182" s="8"/>
      <c r="CI182" s="8"/>
      <c r="CJ182" s="8"/>
      <c r="CK182" s="8"/>
    </row>
    <row r="183" spans="2:122" ht="18" customHeight="1">
      <c r="B183" s="35"/>
      <c r="C183" s="1213" t="s">
        <v>493</v>
      </c>
      <c r="D183" s="1214"/>
      <c r="E183" s="1214"/>
      <c r="F183" s="1214"/>
      <c r="G183" s="1214"/>
      <c r="H183" s="1214"/>
      <c r="I183" s="1214"/>
      <c r="J183" s="1214"/>
      <c r="K183" s="1214"/>
      <c r="L183" s="1214"/>
      <c r="M183" s="1214"/>
      <c r="N183" s="1214"/>
      <c r="O183" s="1214"/>
      <c r="P183" s="1214"/>
      <c r="Q183" s="1214"/>
      <c r="R183" s="1214"/>
      <c r="S183" s="1214"/>
      <c r="T183" s="1214"/>
      <c r="U183" s="1214"/>
      <c r="V183" s="1214"/>
      <c r="W183" s="1214"/>
      <c r="X183" s="1214"/>
      <c r="Y183" s="1214"/>
      <c r="Z183" s="1214"/>
      <c r="AA183" s="1214"/>
      <c r="AB183" s="1214"/>
      <c r="AC183" s="1214"/>
      <c r="AD183" s="1214"/>
      <c r="AE183" s="1214"/>
      <c r="AF183" s="1214"/>
      <c r="AG183" s="1214"/>
      <c r="AH183" s="1214"/>
      <c r="AI183" s="1233"/>
      <c r="AJ183" s="807" t="str">
        <f>IF(OR(AN177="",AJ182=""),"",ROUNDDOWN(AN177/AJ182*100,2))</f>
        <v/>
      </c>
      <c r="AK183" s="808"/>
      <c r="AL183" s="808"/>
      <c r="AM183" s="808"/>
      <c r="AN183" s="808"/>
      <c r="AO183" s="808"/>
      <c r="AP183" s="808"/>
      <c r="AQ183" s="808"/>
      <c r="AR183" s="808"/>
      <c r="AS183" s="808"/>
      <c r="AT183" s="808"/>
      <c r="AU183" s="808"/>
      <c r="AV183" s="808"/>
      <c r="AW183" s="808"/>
      <c r="AX183" s="808"/>
      <c r="AY183" s="692" t="s">
        <v>5</v>
      </c>
      <c r="AZ183" s="692"/>
      <c r="BA183" s="692"/>
      <c r="BB183" s="692"/>
      <c r="BC183" s="692"/>
      <c r="BD183" s="692"/>
      <c r="BE183" s="692"/>
      <c r="BF183" s="690"/>
      <c r="BG183" s="1240"/>
      <c r="BH183" s="1241"/>
      <c r="BI183" s="1241"/>
      <c r="BJ183" s="1241"/>
      <c r="BK183" s="1241"/>
      <c r="BL183" s="1241"/>
      <c r="BM183" s="1241"/>
      <c r="BN183" s="1241"/>
      <c r="BO183" s="1241"/>
      <c r="BP183" s="1241"/>
      <c r="BQ183" s="1241"/>
      <c r="BR183" s="1241"/>
      <c r="BS183" s="1241"/>
      <c r="BT183" s="1241"/>
      <c r="BU183" s="1241"/>
      <c r="BV183" s="1241"/>
      <c r="BW183" s="1241"/>
      <c r="BX183" s="1241"/>
      <c r="BY183" s="1241"/>
      <c r="BZ183" s="1241"/>
      <c r="CA183" s="1241"/>
      <c r="CB183" s="1242"/>
      <c r="CC183" s="36"/>
      <c r="CE183" s="8"/>
      <c r="CF183" s="8"/>
      <c r="CG183" s="8"/>
      <c r="CH183" s="8"/>
      <c r="CI183" s="8"/>
      <c r="CJ183" s="8"/>
      <c r="CK183" s="8"/>
    </row>
    <row r="184" spans="2:122" ht="6.75" customHeight="1">
      <c r="B184" s="35"/>
      <c r="C184" s="378"/>
      <c r="D184" s="379"/>
      <c r="E184" s="379"/>
      <c r="F184" s="379"/>
      <c r="G184" s="379"/>
      <c r="H184" s="379"/>
      <c r="I184" s="379"/>
      <c r="J184" s="379"/>
      <c r="K184" s="379"/>
      <c r="L184" s="379"/>
      <c r="M184" s="379"/>
      <c r="N184" s="379"/>
      <c r="O184" s="379"/>
      <c r="P184" s="379"/>
      <c r="Q184" s="379"/>
      <c r="R184" s="379"/>
      <c r="S184" s="379"/>
      <c r="T184" s="379"/>
      <c r="U184" s="379"/>
      <c r="V184" s="379"/>
      <c r="W184" s="379"/>
      <c r="X184" s="379"/>
      <c r="Y184" s="377"/>
      <c r="Z184" s="377"/>
      <c r="AA184" s="377"/>
      <c r="AB184" s="377"/>
      <c r="AC184" s="377"/>
      <c r="AD184" s="377"/>
      <c r="AE184" s="377"/>
      <c r="AF184" s="377"/>
      <c r="AG184" s="377"/>
      <c r="AH184" s="377"/>
      <c r="AI184" s="377"/>
      <c r="AJ184" s="377"/>
      <c r="AK184" s="561"/>
      <c r="AL184" s="561"/>
      <c r="AM184" s="561"/>
      <c r="AN184" s="561"/>
      <c r="AO184" s="561"/>
      <c r="AP184" s="561"/>
      <c r="AQ184" s="16"/>
      <c r="AR184" s="16"/>
      <c r="AS184" s="16"/>
      <c r="AT184" s="16"/>
      <c r="AU184" s="525"/>
      <c r="AV184" s="366"/>
      <c r="AW184" s="366"/>
      <c r="AX184" s="366"/>
      <c r="AY184" s="366"/>
      <c r="AZ184" s="366"/>
      <c r="BA184" s="366"/>
      <c r="BB184" s="366"/>
      <c r="BC184" s="366"/>
      <c r="BD184" s="366"/>
      <c r="BF184" s="562"/>
      <c r="BG184" s="562"/>
      <c r="BH184" s="562"/>
      <c r="BI184" s="562"/>
      <c r="BJ184" s="562"/>
      <c r="BK184" s="562"/>
      <c r="BL184" s="562"/>
      <c r="BM184" s="562"/>
      <c r="BN184" s="562"/>
      <c r="BO184" s="562"/>
      <c r="BP184" s="562"/>
      <c r="BQ184" s="562"/>
      <c r="BR184" s="562"/>
      <c r="BS184" s="562"/>
      <c r="BT184" s="562"/>
      <c r="BU184" s="16"/>
      <c r="BV184" s="16"/>
      <c r="BW184" s="16"/>
      <c r="BX184" s="16"/>
      <c r="BY184" s="519"/>
      <c r="BZ184" s="519"/>
      <c r="CA184" s="519"/>
      <c r="CB184" s="519"/>
      <c r="CC184" s="36"/>
      <c r="CE184" s="8"/>
      <c r="CF184" s="8"/>
      <c r="CG184" s="8"/>
      <c r="CH184" s="8"/>
      <c r="CI184" s="8"/>
      <c r="CJ184" s="8"/>
      <c r="CK184" s="8"/>
    </row>
    <row r="185" spans="2:122" ht="18" customHeight="1">
      <c r="B185" s="601"/>
      <c r="C185" s="16"/>
      <c r="D185" s="563"/>
      <c r="E185" s="563"/>
      <c r="F185" s="563"/>
      <c r="G185" s="563"/>
      <c r="H185" s="563"/>
      <c r="I185" s="563"/>
      <c r="J185" s="563"/>
      <c r="K185" s="563"/>
      <c r="L185" s="563"/>
      <c r="M185" s="563"/>
      <c r="N185" s="563"/>
      <c r="O185" s="563"/>
      <c r="P185" s="563"/>
      <c r="Q185" s="563"/>
      <c r="R185" s="563"/>
      <c r="S185" s="563"/>
      <c r="T185" s="563"/>
      <c r="U185" s="563"/>
      <c r="V185" s="563"/>
      <c r="W185" s="563"/>
      <c r="X185" s="563"/>
      <c r="Y185" s="563"/>
      <c r="Z185" s="563"/>
      <c r="AA185" s="563"/>
      <c r="AB185" s="563"/>
      <c r="AC185" s="563"/>
      <c r="AD185" s="563"/>
      <c r="AE185" s="563"/>
      <c r="AF185" s="563"/>
      <c r="AG185" s="563"/>
      <c r="AH185" s="563"/>
      <c r="AI185" s="563"/>
      <c r="AJ185" s="665" t="s">
        <v>298</v>
      </c>
      <c r="AK185" s="666"/>
      <c r="AL185" s="666"/>
      <c r="AM185" s="666"/>
      <c r="AN185" s="666"/>
      <c r="AO185" s="666"/>
      <c r="AP185" s="666"/>
      <c r="AQ185" s="666"/>
      <c r="AR185" s="666"/>
      <c r="AS185" s="666"/>
      <c r="AT185" s="666"/>
      <c r="AU185" s="666"/>
      <c r="AV185" s="666"/>
      <c r="AW185" s="666"/>
      <c r="AX185" s="666"/>
      <c r="AY185" s="666"/>
      <c r="AZ185" s="666"/>
      <c r="BA185" s="666"/>
      <c r="BB185" s="666"/>
      <c r="BC185" s="666"/>
      <c r="BD185" s="666"/>
      <c r="BE185" s="666"/>
      <c r="BF185" s="666"/>
      <c r="BG185" s="669"/>
      <c r="BH185" s="669"/>
      <c r="BI185" s="669"/>
      <c r="BJ185" s="669"/>
      <c r="BK185" s="669"/>
      <c r="BL185" s="669"/>
      <c r="BM185" s="669"/>
      <c r="BN185" s="669"/>
      <c r="BO185" s="669"/>
      <c r="BP185" s="669"/>
      <c r="BQ185" s="669"/>
      <c r="BR185" s="669"/>
      <c r="BS185" s="669"/>
      <c r="BT185" s="669"/>
      <c r="BU185" s="669"/>
      <c r="BV185" s="669"/>
      <c r="BW185" s="669"/>
      <c r="BX185" s="669"/>
      <c r="BY185" s="669"/>
      <c r="BZ185" s="669"/>
      <c r="CA185" s="669"/>
      <c r="CB185" s="670"/>
      <c r="CC185" s="602"/>
      <c r="CE185" s="8"/>
      <c r="CF185" s="8"/>
      <c r="CG185" s="8"/>
      <c r="CH185" s="8"/>
      <c r="CI185" s="8"/>
      <c r="CJ185" s="8"/>
      <c r="CK185" s="8"/>
      <c r="DG185" s="373"/>
    </row>
    <row r="186" spans="2:122" ht="18" customHeight="1">
      <c r="B186" s="601"/>
      <c r="C186" s="16" t="s">
        <v>163</v>
      </c>
      <c r="D186" s="563"/>
      <c r="E186" s="563"/>
      <c r="F186" s="563"/>
      <c r="G186" s="563"/>
      <c r="H186" s="563"/>
      <c r="I186" s="563"/>
      <c r="J186" s="563"/>
      <c r="K186" s="563"/>
      <c r="L186" s="563"/>
      <c r="M186" s="563"/>
      <c r="N186" s="563"/>
      <c r="O186" s="563"/>
      <c r="P186" s="563"/>
      <c r="Q186" s="563"/>
      <c r="R186" s="563"/>
      <c r="S186" s="563"/>
      <c r="T186" s="563"/>
      <c r="U186" s="563"/>
      <c r="V186" s="563"/>
      <c r="W186" s="563"/>
      <c r="X186" s="563"/>
      <c r="Y186" s="563"/>
      <c r="Z186" s="563"/>
      <c r="AA186" s="563"/>
      <c r="AB186" s="563"/>
      <c r="AC186" s="563"/>
      <c r="AD186" s="563"/>
      <c r="AE186" s="563"/>
      <c r="AF186" s="563"/>
      <c r="AG186" s="563"/>
      <c r="AH186" s="563"/>
      <c r="AI186" s="563"/>
      <c r="AJ186" s="667"/>
      <c r="AK186" s="668"/>
      <c r="AL186" s="668"/>
      <c r="AM186" s="668"/>
      <c r="AN186" s="668"/>
      <c r="AO186" s="668"/>
      <c r="AP186" s="668"/>
      <c r="AQ186" s="668"/>
      <c r="AR186" s="668"/>
      <c r="AS186" s="668"/>
      <c r="AT186" s="668"/>
      <c r="AU186" s="668"/>
      <c r="AV186" s="668"/>
      <c r="AW186" s="668"/>
      <c r="AX186" s="668"/>
      <c r="AY186" s="668"/>
      <c r="AZ186" s="668"/>
      <c r="BA186" s="668"/>
      <c r="BB186" s="668"/>
      <c r="BC186" s="668"/>
      <c r="BD186" s="668"/>
      <c r="BE186" s="668"/>
      <c r="BF186" s="668"/>
      <c r="BG186" s="671" t="s">
        <v>299</v>
      </c>
      <c r="BH186" s="671"/>
      <c r="BI186" s="671"/>
      <c r="BJ186" s="671"/>
      <c r="BK186" s="671"/>
      <c r="BL186" s="671"/>
      <c r="BM186" s="671"/>
      <c r="BN186" s="671"/>
      <c r="BO186" s="671"/>
      <c r="BP186" s="671"/>
      <c r="BQ186" s="671"/>
      <c r="BR186" s="671"/>
      <c r="BS186" s="671"/>
      <c r="BT186" s="671"/>
      <c r="BU186" s="671"/>
      <c r="BV186" s="671"/>
      <c r="BW186" s="671"/>
      <c r="BX186" s="671"/>
      <c r="BY186" s="671"/>
      <c r="BZ186" s="671"/>
      <c r="CA186" s="671"/>
      <c r="CB186" s="672"/>
      <c r="CC186" s="602"/>
      <c r="CE186" s="8"/>
      <c r="CF186" s="8"/>
      <c r="CG186" s="8"/>
      <c r="CH186" s="8"/>
      <c r="CI186" s="8"/>
      <c r="CJ186" s="8"/>
      <c r="CK186" s="8"/>
      <c r="DG186" s="373"/>
    </row>
    <row r="187" spans="2:122" ht="18" customHeight="1">
      <c r="B187" s="601"/>
      <c r="C187" s="673" t="s">
        <v>539</v>
      </c>
      <c r="D187" s="674"/>
      <c r="E187" s="674"/>
      <c r="F187" s="674"/>
      <c r="G187" s="674"/>
      <c r="H187" s="674"/>
      <c r="I187" s="674"/>
      <c r="J187" s="674"/>
      <c r="K187" s="674"/>
      <c r="L187" s="674"/>
      <c r="M187" s="674"/>
      <c r="N187" s="674"/>
      <c r="O187" s="674"/>
      <c r="P187" s="674"/>
      <c r="Q187" s="674"/>
      <c r="R187" s="674"/>
      <c r="S187" s="674"/>
      <c r="T187" s="674"/>
      <c r="U187" s="674"/>
      <c r="V187" s="674"/>
      <c r="W187" s="674"/>
      <c r="X187" s="674"/>
      <c r="Y187" s="674"/>
      <c r="Z187" s="674"/>
      <c r="AA187" s="674"/>
      <c r="AB187" s="674"/>
      <c r="AC187" s="674"/>
      <c r="AD187" s="674"/>
      <c r="AE187" s="674"/>
      <c r="AF187" s="674"/>
      <c r="AG187" s="674"/>
      <c r="AH187" s="674"/>
      <c r="AI187" s="675"/>
      <c r="AJ187" s="679" t="s">
        <v>540</v>
      </c>
      <c r="AK187" s="680"/>
      <c r="AL187" s="680"/>
      <c r="AM187" s="680"/>
      <c r="AN187" s="681" t="str">
        <f>IF(OR(AN177=""),"",ROUNDDOWN(AN177*0.438/1000,2))</f>
        <v/>
      </c>
      <c r="AO187" s="682"/>
      <c r="AP187" s="682"/>
      <c r="AQ187" s="682"/>
      <c r="AR187" s="682"/>
      <c r="AS187" s="682"/>
      <c r="AT187" s="682"/>
      <c r="AU187" s="682"/>
      <c r="AV187" s="682"/>
      <c r="AW187" s="682"/>
      <c r="AX187" s="682"/>
      <c r="AY187" s="684" t="s">
        <v>96</v>
      </c>
      <c r="AZ187" s="684"/>
      <c r="BA187" s="684"/>
      <c r="BB187" s="684"/>
      <c r="BC187" s="684"/>
      <c r="BD187" s="684"/>
      <c r="BE187" s="684"/>
      <c r="BF187" s="685"/>
      <c r="BG187" s="683" t="s">
        <v>541</v>
      </c>
      <c r="BH187" s="683"/>
      <c r="BI187" s="683"/>
      <c r="BJ187" s="683"/>
      <c r="BK187" s="681" t="str">
        <f>IF(OR(BK177=""),"",ROUNDDOWN(BK177*0.438/1000,2))</f>
        <v/>
      </c>
      <c r="BL187" s="682"/>
      <c r="BM187" s="682"/>
      <c r="BN187" s="682"/>
      <c r="BO187" s="682"/>
      <c r="BP187" s="682"/>
      <c r="BQ187" s="682"/>
      <c r="BR187" s="682"/>
      <c r="BS187" s="682"/>
      <c r="BT187" s="682"/>
      <c r="BU187" s="684" t="s">
        <v>96</v>
      </c>
      <c r="BV187" s="684"/>
      <c r="BW187" s="684"/>
      <c r="BX187" s="684"/>
      <c r="BY187" s="684"/>
      <c r="BZ187" s="684"/>
      <c r="CA187" s="684"/>
      <c r="CB187" s="685"/>
      <c r="CC187" s="602"/>
      <c r="CE187" s="8"/>
      <c r="CF187" s="8"/>
      <c r="CG187" s="8"/>
      <c r="CH187" s="8"/>
      <c r="CI187" s="8"/>
      <c r="CJ187" s="8"/>
      <c r="CK187" s="8"/>
      <c r="DG187" s="373"/>
    </row>
    <row r="188" spans="2:122" ht="18" customHeight="1">
      <c r="B188" s="601"/>
      <c r="C188" s="676"/>
      <c r="D188" s="677"/>
      <c r="E188" s="677"/>
      <c r="F188" s="677"/>
      <c r="G188" s="677"/>
      <c r="H188" s="677"/>
      <c r="I188" s="677"/>
      <c r="J188" s="677"/>
      <c r="K188" s="677"/>
      <c r="L188" s="677"/>
      <c r="M188" s="677"/>
      <c r="N188" s="677"/>
      <c r="O188" s="677"/>
      <c r="P188" s="677"/>
      <c r="Q188" s="677"/>
      <c r="R188" s="677"/>
      <c r="S188" s="677"/>
      <c r="T188" s="677"/>
      <c r="U188" s="677"/>
      <c r="V188" s="677"/>
      <c r="W188" s="677"/>
      <c r="X188" s="677"/>
      <c r="Y188" s="677"/>
      <c r="Z188" s="677"/>
      <c r="AA188" s="677"/>
      <c r="AB188" s="677"/>
      <c r="AC188" s="677"/>
      <c r="AD188" s="677"/>
      <c r="AE188" s="677"/>
      <c r="AF188" s="677"/>
      <c r="AG188" s="677"/>
      <c r="AH188" s="677"/>
      <c r="AI188" s="678"/>
      <c r="AJ188" s="819" t="s">
        <v>542</v>
      </c>
      <c r="AK188" s="743"/>
      <c r="AL188" s="743"/>
      <c r="AM188" s="743"/>
      <c r="AN188" s="743"/>
      <c r="AO188" s="743"/>
      <c r="AP188" s="743"/>
      <c r="AQ188" s="743"/>
      <c r="AR188" s="743"/>
      <c r="AS188" s="743"/>
      <c r="AT188" s="743"/>
      <c r="AU188" s="743"/>
      <c r="AV188" s="743"/>
      <c r="AW188" s="743"/>
      <c r="AX188" s="820"/>
      <c r="AY188" s="686" t="str">
        <f>IF(AND(AN187="",BK187=""),"",SUM(AN187,BK187))</f>
        <v/>
      </c>
      <c r="AZ188" s="687"/>
      <c r="BA188" s="687"/>
      <c r="BB188" s="687"/>
      <c r="BC188" s="687"/>
      <c r="BD188" s="687"/>
      <c r="BE188" s="687"/>
      <c r="BF188" s="687"/>
      <c r="BG188" s="687"/>
      <c r="BH188" s="687"/>
      <c r="BI188" s="687"/>
      <c r="BJ188" s="687"/>
      <c r="BK188" s="687"/>
      <c r="BL188" s="687"/>
      <c r="BM188" s="687"/>
      <c r="BN188" s="687"/>
      <c r="BO188" s="687"/>
      <c r="BP188" s="687"/>
      <c r="BQ188" s="687"/>
      <c r="BR188" s="687"/>
      <c r="BS188" s="687"/>
      <c r="BT188" s="687"/>
      <c r="BU188" s="684" t="s">
        <v>96</v>
      </c>
      <c r="BV188" s="684"/>
      <c r="BW188" s="684"/>
      <c r="BX188" s="684"/>
      <c r="BY188" s="684"/>
      <c r="BZ188" s="684"/>
      <c r="CA188" s="684"/>
      <c r="CB188" s="685"/>
      <c r="CC188" s="602"/>
      <c r="CE188" s="8"/>
      <c r="CF188" s="8"/>
      <c r="CG188" s="8"/>
      <c r="CH188" s="8"/>
      <c r="CI188" s="8"/>
      <c r="CJ188" s="8"/>
      <c r="CK188" s="8"/>
    </row>
    <row r="189" spans="2:122" ht="18" customHeight="1" thickBot="1">
      <c r="B189" s="601"/>
      <c r="C189" s="654" t="s">
        <v>543</v>
      </c>
      <c r="D189" s="654"/>
      <c r="E189" s="654"/>
      <c r="F189" s="654"/>
      <c r="G189" s="654"/>
      <c r="H189" s="654"/>
      <c r="I189" s="654"/>
      <c r="J189" s="654"/>
      <c r="K189" s="654"/>
      <c r="L189" s="654"/>
      <c r="M189" s="654"/>
      <c r="N189" s="654"/>
      <c r="O189" s="654"/>
      <c r="P189" s="654"/>
      <c r="Q189" s="654"/>
      <c r="R189" s="654"/>
      <c r="S189" s="654"/>
      <c r="T189" s="654"/>
      <c r="U189" s="654"/>
      <c r="V189" s="654"/>
      <c r="W189" s="654"/>
      <c r="X189" s="654"/>
      <c r="Y189" s="654"/>
      <c r="Z189" s="654"/>
      <c r="AA189" s="654"/>
      <c r="AB189" s="654"/>
      <c r="AC189" s="654"/>
      <c r="AD189" s="654"/>
      <c r="AE189" s="654"/>
      <c r="AF189" s="654"/>
      <c r="AG189" s="654"/>
      <c r="AH189" s="654"/>
      <c r="AI189" s="654"/>
      <c r="AJ189" s="655" t="str">
        <f>IF(AJ181="","",ROUNDDOWN(AJ181*0.438/1000,2))</f>
        <v/>
      </c>
      <c r="AK189" s="656"/>
      <c r="AL189" s="656"/>
      <c r="AM189" s="656"/>
      <c r="AN189" s="656"/>
      <c r="AO189" s="656"/>
      <c r="AP189" s="656"/>
      <c r="AQ189" s="656"/>
      <c r="AR189" s="656"/>
      <c r="AS189" s="656"/>
      <c r="AT189" s="656"/>
      <c r="AU189" s="656"/>
      <c r="AV189" s="656"/>
      <c r="AW189" s="656"/>
      <c r="AX189" s="656"/>
      <c r="AY189" s="657" t="s">
        <v>96</v>
      </c>
      <c r="AZ189" s="657"/>
      <c r="BA189" s="657"/>
      <c r="BB189" s="657"/>
      <c r="BC189" s="657"/>
      <c r="BD189" s="657"/>
      <c r="BE189" s="657"/>
      <c r="BF189" s="658"/>
      <c r="CC189" s="602"/>
      <c r="CE189" s="8"/>
      <c r="CF189" s="8"/>
      <c r="CG189" s="8"/>
      <c r="CH189" s="8"/>
      <c r="CI189" s="8"/>
      <c r="CJ189" s="8"/>
      <c r="CK189" s="8"/>
    </row>
    <row r="190" spans="2:122" ht="18" customHeight="1" thickBot="1">
      <c r="B190" s="601"/>
      <c r="C190" s="659" t="s">
        <v>271</v>
      </c>
      <c r="D190" s="660"/>
      <c r="E190" s="660"/>
      <c r="F190" s="660"/>
      <c r="G190" s="660"/>
      <c r="H190" s="660"/>
      <c r="I190" s="660"/>
      <c r="J190" s="660"/>
      <c r="K190" s="660"/>
      <c r="L190" s="660"/>
      <c r="M190" s="660"/>
      <c r="N190" s="660"/>
      <c r="O190" s="660"/>
      <c r="P190" s="660"/>
      <c r="Q190" s="660"/>
      <c r="R190" s="660"/>
      <c r="S190" s="660"/>
      <c r="T190" s="660"/>
      <c r="U190" s="660"/>
      <c r="V190" s="660"/>
      <c r="W190" s="660"/>
      <c r="X190" s="660"/>
      <c r="Y190" s="660"/>
      <c r="Z190" s="660"/>
      <c r="AA190" s="660"/>
      <c r="AB190" s="660"/>
      <c r="AC190" s="660"/>
      <c r="AD190" s="660"/>
      <c r="AE190" s="660"/>
      <c r="AF190" s="660"/>
      <c r="AG190" s="660"/>
      <c r="AH190" s="660"/>
      <c r="AI190" s="660"/>
      <c r="AJ190" s="661" t="str">
        <f>IF(OR(AY188="",AJ189=""),"",ROUNDDOWN(AY188/AJ189*100,2))</f>
        <v/>
      </c>
      <c r="AK190" s="662"/>
      <c r="AL190" s="662"/>
      <c r="AM190" s="662"/>
      <c r="AN190" s="662"/>
      <c r="AO190" s="662"/>
      <c r="AP190" s="662"/>
      <c r="AQ190" s="662"/>
      <c r="AR190" s="662"/>
      <c r="AS190" s="662"/>
      <c r="AT190" s="662"/>
      <c r="AU190" s="662"/>
      <c r="AV190" s="662"/>
      <c r="AW190" s="662"/>
      <c r="AX190" s="662"/>
      <c r="AY190" s="663" t="s">
        <v>272</v>
      </c>
      <c r="AZ190" s="663"/>
      <c r="BA190" s="663"/>
      <c r="BB190" s="663"/>
      <c r="BC190" s="663"/>
      <c r="BD190" s="663"/>
      <c r="BE190" s="663"/>
      <c r="BF190" s="664"/>
      <c r="BG190" s="16"/>
      <c r="BH190" s="16"/>
      <c r="BI190" s="16"/>
      <c r="BJ190" s="16"/>
      <c r="BK190" s="16"/>
      <c r="BL190" s="16"/>
      <c r="BM190" s="16"/>
      <c r="BN190" s="16"/>
      <c r="BO190" s="16"/>
      <c r="BP190" s="16"/>
      <c r="BQ190" s="16"/>
      <c r="BR190" s="16"/>
      <c r="BS190" s="16"/>
      <c r="BT190" s="16"/>
      <c r="CC190" s="602"/>
      <c r="CE190" s="8"/>
      <c r="CF190" s="8"/>
      <c r="CG190" s="8"/>
      <c r="CH190" s="8"/>
      <c r="CI190" s="8"/>
      <c r="CJ190" s="8"/>
      <c r="CK190" s="8"/>
    </row>
    <row r="191" spans="2:122" ht="17.25" customHeight="1">
      <c r="B191" s="601"/>
      <c r="C191" s="509" t="s">
        <v>544</v>
      </c>
      <c r="D191" s="563"/>
      <c r="E191" s="563"/>
      <c r="F191" s="563"/>
      <c r="G191" s="563"/>
      <c r="H191" s="563"/>
      <c r="I191" s="563"/>
      <c r="J191" s="563"/>
      <c r="K191" s="563"/>
      <c r="L191" s="563"/>
      <c r="M191" s="563"/>
      <c r="N191" s="563"/>
      <c r="O191" s="563"/>
      <c r="P191" s="563"/>
      <c r="Q191" s="563"/>
      <c r="R191" s="563"/>
      <c r="S191" s="563"/>
      <c r="T191" s="563"/>
      <c r="U191" s="563"/>
      <c r="V191" s="563"/>
      <c r="W191" s="563"/>
      <c r="X191" s="563"/>
      <c r="Y191" s="563"/>
      <c r="Z191" s="563"/>
      <c r="AA191" s="563"/>
      <c r="AB191" s="563"/>
      <c r="AC191" s="563"/>
      <c r="AD191" s="563"/>
      <c r="AE191" s="563"/>
      <c r="AF191" s="563"/>
      <c r="AG191" s="563"/>
      <c r="AH191" s="563"/>
      <c r="AI191" s="563"/>
      <c r="AJ191" s="563"/>
      <c r="AK191" s="563"/>
      <c r="AL191" s="563"/>
      <c r="AM191" s="563"/>
      <c r="AN191" s="563"/>
      <c r="AO191" s="563"/>
      <c r="AP191" s="563"/>
      <c r="AQ191" s="603"/>
      <c r="AR191" s="603"/>
      <c r="AS191" s="603"/>
      <c r="AT191" s="603"/>
      <c r="AU191" s="603"/>
      <c r="AV191" s="603"/>
      <c r="AW191" s="603"/>
      <c r="AX191" s="603"/>
      <c r="AY191" s="556"/>
      <c r="AZ191" s="556"/>
      <c r="BA191" s="556"/>
      <c r="BB191" s="556"/>
      <c r="BC191" s="556"/>
      <c r="BD191" s="556"/>
      <c r="BE191" s="556"/>
      <c r="BF191" s="556"/>
      <c r="BG191" s="16"/>
      <c r="BH191" s="16"/>
      <c r="BI191" s="16"/>
      <c r="BJ191" s="16"/>
      <c r="BK191" s="16"/>
      <c r="BL191" s="16"/>
      <c r="BM191" s="16"/>
      <c r="BN191" s="16"/>
      <c r="BO191" s="16"/>
      <c r="BP191" s="16"/>
      <c r="BQ191" s="16"/>
      <c r="BR191" s="16"/>
      <c r="BS191" s="16"/>
      <c r="BT191" s="16"/>
      <c r="CC191" s="602"/>
      <c r="CE191" s="8"/>
      <c r="CF191" s="8"/>
      <c r="CG191" s="8"/>
      <c r="CH191" s="8"/>
      <c r="CI191" s="8"/>
      <c r="CJ191" s="8"/>
      <c r="CK191" s="8"/>
    </row>
    <row r="192" spans="2:122" ht="11.25" customHeight="1">
      <c r="B192" s="601"/>
      <c r="C192" s="558"/>
      <c r="D192" s="558"/>
      <c r="E192" s="558"/>
      <c r="F192" s="558"/>
      <c r="G192" s="558"/>
      <c r="H192" s="558"/>
      <c r="I192" s="558"/>
      <c r="J192" s="558"/>
      <c r="K192" s="558"/>
      <c r="L192" s="558"/>
      <c r="M192" s="558"/>
      <c r="N192" s="558"/>
      <c r="O192" s="558"/>
      <c r="P192" s="558"/>
      <c r="Q192" s="558"/>
      <c r="R192" s="558"/>
      <c r="S192" s="558"/>
      <c r="T192" s="558"/>
      <c r="U192" s="558"/>
      <c r="V192" s="558"/>
      <c r="W192" s="558"/>
      <c r="X192" s="558"/>
      <c r="Y192" s="558"/>
      <c r="Z192" s="558"/>
      <c r="AA192" s="558"/>
      <c r="AB192" s="558"/>
      <c r="AC192" s="558"/>
      <c r="AD192" s="558"/>
      <c r="AE192" s="558"/>
      <c r="AF192" s="558"/>
      <c r="AG192" s="558"/>
      <c r="AH192" s="558"/>
      <c r="AI192" s="558"/>
      <c r="AJ192" s="665" t="s">
        <v>298</v>
      </c>
      <c r="AK192" s="666"/>
      <c r="AL192" s="666"/>
      <c r="AM192" s="666"/>
      <c r="AN192" s="666"/>
      <c r="AO192" s="666"/>
      <c r="AP192" s="666"/>
      <c r="AQ192" s="666"/>
      <c r="AR192" s="666"/>
      <c r="AS192" s="666"/>
      <c r="AT192" s="666"/>
      <c r="AU192" s="666"/>
      <c r="AV192" s="666"/>
      <c r="AW192" s="666"/>
      <c r="AX192" s="666"/>
      <c r="AY192" s="666"/>
      <c r="AZ192" s="666"/>
      <c r="BA192" s="666"/>
      <c r="BB192" s="666"/>
      <c r="BC192" s="666"/>
      <c r="BD192" s="666"/>
      <c r="BE192" s="666"/>
      <c r="BF192" s="666"/>
      <c r="BG192" s="669"/>
      <c r="BH192" s="669"/>
      <c r="BI192" s="669"/>
      <c r="BJ192" s="669"/>
      <c r="BK192" s="669"/>
      <c r="BL192" s="669"/>
      <c r="BM192" s="669"/>
      <c r="BN192" s="669"/>
      <c r="BO192" s="669"/>
      <c r="BP192" s="669"/>
      <c r="BQ192" s="669"/>
      <c r="BR192" s="669"/>
      <c r="BS192" s="669"/>
      <c r="BT192" s="669"/>
      <c r="BU192" s="669"/>
      <c r="BV192" s="669"/>
      <c r="BW192" s="669"/>
      <c r="BX192" s="669"/>
      <c r="BY192" s="669"/>
      <c r="BZ192" s="669"/>
      <c r="CA192" s="669"/>
      <c r="CB192" s="670"/>
      <c r="CC192" s="602"/>
      <c r="CE192" s="8"/>
      <c r="CF192" s="8"/>
      <c r="CG192" s="8"/>
      <c r="CH192" s="8"/>
      <c r="CI192" s="8"/>
      <c r="CJ192" s="8"/>
      <c r="CK192" s="8"/>
    </row>
    <row r="193" spans="2:96" ht="18" customHeight="1">
      <c r="B193" s="35"/>
      <c r="C193" s="40" t="s">
        <v>164</v>
      </c>
      <c r="E193" s="528"/>
      <c r="F193" s="528"/>
      <c r="G193" s="528"/>
      <c r="H193" s="528"/>
      <c r="I193" s="528"/>
      <c r="J193" s="528"/>
      <c r="K193" s="528"/>
      <c r="L193" s="528"/>
      <c r="M193" s="528"/>
      <c r="N193" s="528"/>
      <c r="O193" s="528"/>
      <c r="P193" s="528"/>
      <c r="Q193" s="528"/>
      <c r="R193" s="528"/>
      <c r="S193" s="528"/>
      <c r="T193" s="528"/>
      <c r="U193" s="528"/>
      <c r="V193" s="528"/>
      <c r="W193" s="528"/>
      <c r="X193" s="564"/>
      <c r="Y193" s="528"/>
      <c r="Z193" s="528"/>
      <c r="AA193" s="528"/>
      <c r="AB193" s="528"/>
      <c r="AC193" s="528"/>
      <c r="AD193" s="528"/>
      <c r="AE193" s="528"/>
      <c r="AF193" s="528"/>
      <c r="AG193" s="528"/>
      <c r="AH193" s="528"/>
      <c r="AI193" s="528"/>
      <c r="AJ193" s="667"/>
      <c r="AK193" s="668"/>
      <c r="AL193" s="668"/>
      <c r="AM193" s="668"/>
      <c r="AN193" s="668"/>
      <c r="AO193" s="668"/>
      <c r="AP193" s="668"/>
      <c r="AQ193" s="668"/>
      <c r="AR193" s="668"/>
      <c r="AS193" s="668"/>
      <c r="AT193" s="668"/>
      <c r="AU193" s="668"/>
      <c r="AV193" s="668"/>
      <c r="AW193" s="668"/>
      <c r="AX193" s="668"/>
      <c r="AY193" s="668"/>
      <c r="AZ193" s="668"/>
      <c r="BA193" s="668"/>
      <c r="BB193" s="668"/>
      <c r="BC193" s="668"/>
      <c r="BD193" s="668"/>
      <c r="BE193" s="668"/>
      <c r="BF193" s="668"/>
      <c r="BG193" s="671" t="s">
        <v>299</v>
      </c>
      <c r="BH193" s="671"/>
      <c r="BI193" s="671"/>
      <c r="BJ193" s="671"/>
      <c r="BK193" s="671"/>
      <c r="BL193" s="671"/>
      <c r="BM193" s="671"/>
      <c r="BN193" s="671"/>
      <c r="BO193" s="671"/>
      <c r="BP193" s="671"/>
      <c r="BQ193" s="671"/>
      <c r="BR193" s="671"/>
      <c r="BS193" s="671"/>
      <c r="BT193" s="671"/>
      <c r="BU193" s="671"/>
      <c r="BV193" s="671"/>
      <c r="BW193" s="671"/>
      <c r="BX193" s="671"/>
      <c r="BY193" s="671"/>
      <c r="BZ193" s="671"/>
      <c r="CA193" s="671"/>
      <c r="CB193" s="672"/>
      <c r="CC193" s="36"/>
      <c r="CE193" s="8"/>
      <c r="CF193" s="8"/>
      <c r="CG193" s="8"/>
      <c r="CH193" s="8"/>
      <c r="CI193" s="8"/>
      <c r="CJ193" s="8"/>
      <c r="CK193" s="8"/>
    </row>
    <row r="194" spans="2:96" ht="17.25" customHeight="1">
      <c r="B194" s="35"/>
      <c r="C194" s="1070" t="s">
        <v>248</v>
      </c>
      <c r="D194" s="1071"/>
      <c r="E194" s="1071"/>
      <c r="F194" s="1071"/>
      <c r="G194" s="1071"/>
      <c r="H194" s="1071"/>
      <c r="I194" s="1071"/>
      <c r="J194" s="1071"/>
      <c r="K194" s="1071"/>
      <c r="L194" s="1071"/>
      <c r="M194" s="1071"/>
      <c r="N194" s="1071"/>
      <c r="O194" s="1071"/>
      <c r="P194" s="1071"/>
      <c r="Q194" s="1071"/>
      <c r="R194" s="1071"/>
      <c r="S194" s="1071"/>
      <c r="T194" s="1071"/>
      <c r="U194" s="1071"/>
      <c r="V194" s="1071"/>
      <c r="W194" s="1071"/>
      <c r="X194" s="1071"/>
      <c r="Y194" s="1071"/>
      <c r="Z194" s="1071"/>
      <c r="AA194" s="1071"/>
      <c r="AB194" s="1071"/>
      <c r="AC194" s="1071"/>
      <c r="AD194" s="1071"/>
      <c r="AE194" s="1071"/>
      <c r="AF194" s="1071"/>
      <c r="AG194" s="1071"/>
      <c r="AH194" s="1071"/>
      <c r="AI194" s="1072"/>
      <c r="AJ194" s="909" t="str">
        <f>IF(OR(AJ195="",AJ196=""),"",AJ195+AJ196)</f>
        <v/>
      </c>
      <c r="AK194" s="910"/>
      <c r="AL194" s="910"/>
      <c r="AM194" s="910"/>
      <c r="AN194" s="910"/>
      <c r="AO194" s="910"/>
      <c r="AP194" s="910"/>
      <c r="AQ194" s="910"/>
      <c r="AR194" s="910"/>
      <c r="AS194" s="910"/>
      <c r="AT194" s="910"/>
      <c r="AU194" s="910"/>
      <c r="AV194" s="910"/>
      <c r="AW194" s="910"/>
      <c r="AX194" s="910"/>
      <c r="AY194" s="698" t="s">
        <v>93</v>
      </c>
      <c r="AZ194" s="1254"/>
      <c r="BA194" s="1254"/>
      <c r="BB194" s="1254"/>
      <c r="BC194" s="1254"/>
      <c r="BD194" s="1254"/>
      <c r="BE194" s="1254"/>
      <c r="BF194" s="1255"/>
      <c r="BG194" s="1266"/>
      <c r="BH194" s="1267"/>
      <c r="BI194" s="1267"/>
      <c r="BJ194" s="1267"/>
      <c r="BK194" s="1267"/>
      <c r="BL194" s="1267"/>
      <c r="BM194" s="1267"/>
      <c r="BN194" s="1267"/>
      <c r="BO194" s="1267"/>
      <c r="BP194" s="1267"/>
      <c r="BQ194" s="1267"/>
      <c r="BR194" s="1267"/>
      <c r="BS194" s="1267"/>
      <c r="BT194" s="1267"/>
      <c r="BU194" s="1267"/>
      <c r="BV194" s="1267"/>
      <c r="BW194" s="1267"/>
      <c r="BX194" s="1267"/>
      <c r="BY194" s="1267"/>
      <c r="BZ194" s="1267"/>
      <c r="CA194" s="1267"/>
      <c r="CB194" s="1268"/>
      <c r="CC194" s="36"/>
      <c r="CE194" s="8"/>
      <c r="CF194" s="8"/>
      <c r="CG194" s="8"/>
      <c r="CH194" s="8"/>
      <c r="CI194" s="8"/>
      <c r="CJ194" s="8"/>
      <c r="CK194" s="8"/>
    </row>
    <row r="195" spans="2:96" ht="17.25" customHeight="1">
      <c r="B195" s="35"/>
      <c r="C195" s="1070" t="s">
        <v>249</v>
      </c>
      <c r="D195" s="1071"/>
      <c r="E195" s="1071"/>
      <c r="F195" s="1071"/>
      <c r="G195" s="1071"/>
      <c r="H195" s="1071"/>
      <c r="I195" s="1071"/>
      <c r="J195" s="1071"/>
      <c r="K195" s="1071"/>
      <c r="L195" s="1071"/>
      <c r="M195" s="1071"/>
      <c r="N195" s="1071"/>
      <c r="O195" s="1071"/>
      <c r="P195" s="1071"/>
      <c r="Q195" s="1071"/>
      <c r="R195" s="1071"/>
      <c r="S195" s="1071"/>
      <c r="T195" s="1071"/>
      <c r="U195" s="1071"/>
      <c r="V195" s="1071"/>
      <c r="W195" s="1071"/>
      <c r="X195" s="1071"/>
      <c r="Y195" s="1071"/>
      <c r="Z195" s="1071"/>
      <c r="AA195" s="1071"/>
      <c r="AB195" s="1071"/>
      <c r="AC195" s="1071"/>
      <c r="AD195" s="1071"/>
      <c r="AE195" s="1071"/>
      <c r="AF195" s="1071"/>
      <c r="AG195" s="1071"/>
      <c r="AH195" s="1071"/>
      <c r="AI195" s="1072"/>
      <c r="AJ195" s="909" t="str">
        <f>IF(OR(AJ197="",AJ198="",AN187=""),"",ROUNDDOWN(AJ197/AJ198/AN187,0))</f>
        <v/>
      </c>
      <c r="AK195" s="910"/>
      <c r="AL195" s="910"/>
      <c r="AM195" s="910"/>
      <c r="AN195" s="910"/>
      <c r="AO195" s="910"/>
      <c r="AP195" s="910"/>
      <c r="AQ195" s="910"/>
      <c r="AR195" s="910"/>
      <c r="AS195" s="910"/>
      <c r="AT195" s="910"/>
      <c r="AU195" s="910"/>
      <c r="AV195" s="910"/>
      <c r="AW195" s="910"/>
      <c r="AX195" s="910"/>
      <c r="AY195" s="698" t="s">
        <v>93</v>
      </c>
      <c r="AZ195" s="1254"/>
      <c r="BA195" s="1254"/>
      <c r="BB195" s="1254"/>
      <c r="BC195" s="1254"/>
      <c r="BD195" s="1254"/>
      <c r="BE195" s="1254"/>
      <c r="BF195" s="1255"/>
      <c r="BG195" s="1269"/>
      <c r="BH195" s="1270"/>
      <c r="BI195" s="1270"/>
      <c r="BJ195" s="1270"/>
      <c r="BK195" s="1270"/>
      <c r="BL195" s="1270"/>
      <c r="BM195" s="1270"/>
      <c r="BN195" s="1270"/>
      <c r="BO195" s="1270"/>
      <c r="BP195" s="1270"/>
      <c r="BQ195" s="1270"/>
      <c r="BR195" s="1270"/>
      <c r="BS195" s="1270"/>
      <c r="BT195" s="1270"/>
      <c r="BU195" s="1270"/>
      <c r="BV195" s="1270"/>
      <c r="BW195" s="1270"/>
      <c r="BX195" s="1270"/>
      <c r="BY195" s="1270"/>
      <c r="BZ195" s="1270"/>
      <c r="CA195" s="1270"/>
      <c r="CB195" s="1271"/>
      <c r="CC195" s="36"/>
      <c r="CE195" s="8"/>
      <c r="CF195" s="8"/>
      <c r="CG195" s="8"/>
      <c r="CH195" s="8"/>
      <c r="CI195" s="8"/>
      <c r="CJ195" s="8"/>
      <c r="CK195" s="8"/>
    </row>
    <row r="196" spans="2:96" ht="17.25" customHeight="1" thickBot="1">
      <c r="B196" s="35"/>
      <c r="C196" s="1299" t="s">
        <v>250</v>
      </c>
      <c r="D196" s="1300"/>
      <c r="E196" s="1300"/>
      <c r="F196" s="1300"/>
      <c r="G196" s="1300"/>
      <c r="H196" s="1300"/>
      <c r="I196" s="1300"/>
      <c r="J196" s="1300"/>
      <c r="K196" s="1300"/>
      <c r="L196" s="1300"/>
      <c r="M196" s="1300"/>
      <c r="N196" s="1300"/>
      <c r="O196" s="1300"/>
      <c r="P196" s="1300"/>
      <c r="Q196" s="1300"/>
      <c r="R196" s="1300"/>
      <c r="S196" s="1300"/>
      <c r="T196" s="1300"/>
      <c r="U196" s="1300"/>
      <c r="V196" s="1300"/>
      <c r="W196" s="1300"/>
      <c r="X196" s="1300"/>
      <c r="Y196" s="1300"/>
      <c r="Z196" s="1300"/>
      <c r="AA196" s="1300"/>
      <c r="AB196" s="1300"/>
      <c r="AC196" s="1300"/>
      <c r="AD196" s="1300"/>
      <c r="AE196" s="1300"/>
      <c r="AF196" s="1300"/>
      <c r="AG196" s="1300"/>
      <c r="AH196" s="1300"/>
      <c r="AI196" s="1301"/>
      <c r="AJ196" s="1259" t="str">
        <f>IF(OR(AJ198="",AJ201="",AN187=""),"",ROUNDDOWN(AJ201/AN187,0))</f>
        <v/>
      </c>
      <c r="AK196" s="1260"/>
      <c r="AL196" s="1260"/>
      <c r="AM196" s="1260"/>
      <c r="AN196" s="1260"/>
      <c r="AO196" s="1260"/>
      <c r="AP196" s="1260"/>
      <c r="AQ196" s="1260"/>
      <c r="AR196" s="1260"/>
      <c r="AS196" s="1260"/>
      <c r="AT196" s="1260"/>
      <c r="AU196" s="1260"/>
      <c r="AV196" s="1260"/>
      <c r="AW196" s="1260"/>
      <c r="AX196" s="1260"/>
      <c r="AY196" s="1256" t="s">
        <v>93</v>
      </c>
      <c r="AZ196" s="1257"/>
      <c r="BA196" s="1257"/>
      <c r="BB196" s="1257"/>
      <c r="BC196" s="1257"/>
      <c r="BD196" s="1257"/>
      <c r="BE196" s="1257"/>
      <c r="BF196" s="1258"/>
      <c r="BG196" s="1269"/>
      <c r="BH196" s="1270"/>
      <c r="BI196" s="1270"/>
      <c r="BJ196" s="1270"/>
      <c r="BK196" s="1270"/>
      <c r="BL196" s="1270"/>
      <c r="BM196" s="1270"/>
      <c r="BN196" s="1270"/>
      <c r="BO196" s="1270"/>
      <c r="BP196" s="1270"/>
      <c r="BQ196" s="1270"/>
      <c r="BR196" s="1270"/>
      <c r="BS196" s="1270"/>
      <c r="BT196" s="1270"/>
      <c r="BU196" s="1270"/>
      <c r="BV196" s="1270"/>
      <c r="BW196" s="1270"/>
      <c r="BX196" s="1270"/>
      <c r="BY196" s="1270"/>
      <c r="BZ196" s="1270"/>
      <c r="CA196" s="1270"/>
      <c r="CB196" s="1271"/>
      <c r="CC196" s="36"/>
      <c r="CE196" s="8"/>
      <c r="CF196" s="8"/>
      <c r="CG196" s="8"/>
      <c r="CH196" s="8"/>
      <c r="CI196" s="8"/>
      <c r="CJ196" s="8"/>
      <c r="CK196" s="8"/>
    </row>
    <row r="197" spans="2:96" ht="17.25" customHeight="1" thickTop="1">
      <c r="B197" s="35"/>
      <c r="C197" s="1263" t="s">
        <v>251</v>
      </c>
      <c r="D197" s="1264"/>
      <c r="E197" s="1264"/>
      <c r="F197" s="1264"/>
      <c r="G197" s="1264"/>
      <c r="H197" s="1264"/>
      <c r="I197" s="1264"/>
      <c r="J197" s="1264"/>
      <c r="K197" s="1264"/>
      <c r="L197" s="1264"/>
      <c r="M197" s="1264"/>
      <c r="N197" s="1264"/>
      <c r="O197" s="1264"/>
      <c r="P197" s="1264"/>
      <c r="Q197" s="1264"/>
      <c r="R197" s="1264"/>
      <c r="S197" s="1264"/>
      <c r="T197" s="1264"/>
      <c r="U197" s="1264"/>
      <c r="V197" s="1264"/>
      <c r="W197" s="1264"/>
      <c r="X197" s="1264"/>
      <c r="Y197" s="1264"/>
      <c r="Z197" s="1264"/>
      <c r="AA197" s="1264"/>
      <c r="AB197" s="1264"/>
      <c r="AC197" s="1264"/>
      <c r="AD197" s="1264"/>
      <c r="AE197" s="1264"/>
      <c r="AF197" s="1264"/>
      <c r="AG197" s="1264"/>
      <c r="AH197" s="1264"/>
      <c r="AI197" s="1265"/>
      <c r="AJ197" s="1261" t="str">
        <f>IF(AS209="","",AS209)</f>
        <v/>
      </c>
      <c r="AK197" s="1262"/>
      <c r="AL197" s="1262"/>
      <c r="AM197" s="1262"/>
      <c r="AN197" s="1262"/>
      <c r="AO197" s="1262"/>
      <c r="AP197" s="1262"/>
      <c r="AQ197" s="1262"/>
      <c r="AR197" s="1262"/>
      <c r="AS197" s="1262"/>
      <c r="AT197" s="1262"/>
      <c r="AU197" s="1262"/>
      <c r="AV197" s="1262"/>
      <c r="AW197" s="1262"/>
      <c r="AX197" s="1262"/>
      <c r="AY197" s="1246" t="s">
        <v>2</v>
      </c>
      <c r="AZ197" s="1246"/>
      <c r="BA197" s="1246"/>
      <c r="BB197" s="1246"/>
      <c r="BC197" s="1246"/>
      <c r="BD197" s="1246"/>
      <c r="BE197" s="1246"/>
      <c r="BF197" s="1247"/>
      <c r="BG197" s="1272"/>
      <c r="BH197" s="1273"/>
      <c r="BI197" s="1273"/>
      <c r="BJ197" s="1273"/>
      <c r="BK197" s="1273"/>
      <c r="BL197" s="1273"/>
      <c r="BM197" s="1273"/>
      <c r="BN197" s="1273"/>
      <c r="BO197" s="1273"/>
      <c r="BP197" s="1273"/>
      <c r="BQ197" s="1273"/>
      <c r="BR197" s="1273"/>
      <c r="BS197" s="1273"/>
      <c r="BT197" s="1273"/>
      <c r="BU197" s="1273"/>
      <c r="BV197" s="1273"/>
      <c r="BW197" s="1273"/>
      <c r="BX197" s="1273"/>
      <c r="BY197" s="1273"/>
      <c r="BZ197" s="1273"/>
      <c r="CA197" s="1273"/>
      <c r="CB197" s="1274"/>
      <c r="CC197" s="36"/>
    </row>
    <row r="198" spans="2:96" ht="17.25" customHeight="1">
      <c r="B198" s="35"/>
      <c r="C198" s="1070" t="s">
        <v>252</v>
      </c>
      <c r="D198" s="1071"/>
      <c r="E198" s="1071"/>
      <c r="F198" s="1071"/>
      <c r="G198" s="1071"/>
      <c r="H198" s="1071"/>
      <c r="I198" s="1071"/>
      <c r="J198" s="1071"/>
      <c r="K198" s="1071"/>
      <c r="L198" s="1071"/>
      <c r="M198" s="1071"/>
      <c r="N198" s="1071"/>
      <c r="O198" s="1071"/>
      <c r="P198" s="1071"/>
      <c r="Q198" s="1071"/>
      <c r="R198" s="1071"/>
      <c r="S198" s="1071"/>
      <c r="T198" s="1071"/>
      <c r="U198" s="1071"/>
      <c r="V198" s="1071"/>
      <c r="W198" s="1071"/>
      <c r="X198" s="1071"/>
      <c r="Y198" s="1071"/>
      <c r="Z198" s="1071"/>
      <c r="AA198" s="1071"/>
      <c r="AB198" s="1071"/>
      <c r="AC198" s="1071"/>
      <c r="AD198" s="1071"/>
      <c r="AE198" s="1071"/>
      <c r="AF198" s="1071"/>
      <c r="AG198" s="1071"/>
      <c r="AH198" s="1071"/>
      <c r="AI198" s="1072"/>
      <c r="AJ198" s="807">
        <v>17</v>
      </c>
      <c r="AK198" s="808"/>
      <c r="AL198" s="808"/>
      <c r="AM198" s="808"/>
      <c r="AN198" s="808"/>
      <c r="AO198" s="808"/>
      <c r="AP198" s="808"/>
      <c r="AQ198" s="808"/>
      <c r="AR198" s="808"/>
      <c r="AS198" s="808"/>
      <c r="AT198" s="808"/>
      <c r="AU198" s="808"/>
      <c r="AV198" s="808"/>
      <c r="AW198" s="808"/>
      <c r="AX198" s="808"/>
      <c r="AY198" s="739" t="s">
        <v>94</v>
      </c>
      <c r="AZ198" s="739"/>
      <c r="BA198" s="739"/>
      <c r="BB198" s="739"/>
      <c r="BC198" s="739"/>
      <c r="BD198" s="739"/>
      <c r="BE198" s="739"/>
      <c r="BF198" s="740"/>
      <c r="BG198" s="807">
        <v>6</v>
      </c>
      <c r="BH198" s="808"/>
      <c r="BI198" s="808"/>
      <c r="BJ198" s="808"/>
      <c r="BK198" s="808"/>
      <c r="BL198" s="808"/>
      <c r="BM198" s="808"/>
      <c r="BN198" s="808"/>
      <c r="BO198" s="808"/>
      <c r="BP198" s="808"/>
      <c r="BQ198" s="808"/>
      <c r="BR198" s="808"/>
      <c r="BS198" s="808"/>
      <c r="BT198" s="808"/>
      <c r="BU198" s="739" t="s">
        <v>94</v>
      </c>
      <c r="BV198" s="739"/>
      <c r="BW198" s="739"/>
      <c r="BX198" s="739"/>
      <c r="BY198" s="739"/>
      <c r="BZ198" s="739"/>
      <c r="CA198" s="739"/>
      <c r="CB198" s="740"/>
      <c r="CC198" s="36"/>
    </row>
    <row r="199" spans="2:96" ht="6" customHeight="1">
      <c r="B199" s="390"/>
      <c r="C199" s="559"/>
      <c r="D199" s="559"/>
      <c r="E199" s="559"/>
      <c r="F199" s="559"/>
      <c r="G199" s="559"/>
      <c r="H199" s="559"/>
      <c r="I199" s="559"/>
      <c r="J199" s="559"/>
      <c r="K199" s="559"/>
      <c r="L199" s="559"/>
      <c r="M199" s="559"/>
      <c r="N199" s="559"/>
      <c r="O199" s="559"/>
      <c r="P199" s="559"/>
      <c r="Q199" s="559"/>
      <c r="R199" s="559"/>
      <c r="S199" s="559"/>
      <c r="T199" s="391"/>
      <c r="U199" s="391"/>
      <c r="V199" s="391"/>
      <c r="W199" s="391"/>
      <c r="X199" s="391"/>
      <c r="Y199" s="391"/>
      <c r="Z199" s="391"/>
      <c r="AA199" s="391"/>
      <c r="AB199" s="391"/>
      <c r="AC199" s="391"/>
      <c r="AD199" s="391"/>
      <c r="AE199" s="391"/>
      <c r="AF199" s="391"/>
      <c r="AG199" s="556"/>
      <c r="AH199" s="556"/>
      <c r="AI199" s="556"/>
      <c r="AJ199" s="556"/>
      <c r="AK199" s="556"/>
      <c r="AL199" s="556"/>
      <c r="AM199" s="556"/>
      <c r="AN199" s="556"/>
      <c r="AO199" s="556"/>
      <c r="AP199" s="556"/>
      <c r="AQ199" s="556"/>
      <c r="AR199" s="559"/>
      <c r="AS199" s="559"/>
      <c r="AT199" s="559"/>
      <c r="AU199" s="559"/>
      <c r="AV199" s="559"/>
      <c r="AW199" s="559"/>
      <c r="AX199" s="559"/>
      <c r="AY199" s="559"/>
      <c r="AZ199" s="559"/>
      <c r="BA199" s="559"/>
      <c r="BB199" s="559"/>
      <c r="BC199" s="559"/>
      <c r="BD199" s="559"/>
      <c r="BE199" s="559"/>
      <c r="BF199" s="559"/>
      <c r="BG199" s="559"/>
      <c r="BH199" s="559"/>
      <c r="BI199" s="392"/>
      <c r="BJ199" s="392"/>
      <c r="BK199" s="392"/>
      <c r="BL199" s="392"/>
      <c r="BM199" s="392"/>
      <c r="BN199" s="392"/>
      <c r="BO199" s="392"/>
      <c r="BP199" s="392"/>
      <c r="BQ199" s="392"/>
      <c r="BR199" s="392"/>
      <c r="BS199" s="392"/>
      <c r="BT199" s="392"/>
      <c r="BU199" s="392"/>
      <c r="BV199" s="556"/>
      <c r="BW199" s="556"/>
      <c r="BX199" s="556"/>
      <c r="BY199" s="556"/>
      <c r="BZ199" s="556"/>
      <c r="CA199" s="556"/>
      <c r="CB199" s="556"/>
      <c r="CC199" s="393"/>
    </row>
    <row r="200" spans="2:96" ht="18" customHeight="1">
      <c r="B200" s="396"/>
      <c r="C200" s="1198" t="s">
        <v>319</v>
      </c>
      <c r="D200" s="1198"/>
      <c r="E200" s="1198"/>
      <c r="F200" s="1198"/>
      <c r="G200" s="1198"/>
      <c r="H200" s="1198"/>
      <c r="I200" s="1198"/>
      <c r="J200" s="1198"/>
      <c r="K200" s="1198"/>
      <c r="L200" s="1198"/>
      <c r="M200" s="1198"/>
      <c r="N200" s="1198"/>
      <c r="O200" s="1198"/>
      <c r="P200" s="1198"/>
      <c r="Q200" s="1198"/>
      <c r="R200" s="1198"/>
      <c r="S200" s="1198"/>
      <c r="T200" s="1198"/>
      <c r="U200" s="1198"/>
      <c r="V200" s="1198"/>
      <c r="W200" s="1198"/>
      <c r="X200" s="1198"/>
      <c r="Y200" s="1198"/>
      <c r="Z200" s="1198"/>
      <c r="AA200" s="1198"/>
      <c r="AB200" s="1198"/>
      <c r="AC200" s="1198"/>
      <c r="AD200" s="1198"/>
      <c r="AE200" s="1198"/>
      <c r="AF200" s="1198"/>
      <c r="AG200" s="1198"/>
      <c r="AH200" s="1198"/>
      <c r="AI200" s="1198"/>
      <c r="AJ200" s="1199"/>
      <c r="AK200" s="1199"/>
      <c r="AL200" s="1199"/>
      <c r="AM200" s="1199"/>
      <c r="AN200" s="1199"/>
      <c r="AO200" s="1199"/>
      <c r="AP200" s="1199"/>
      <c r="AQ200" s="1199"/>
      <c r="AR200" s="1199"/>
      <c r="AS200" s="1199"/>
      <c r="AT200" s="1199"/>
      <c r="AU200" s="1199"/>
      <c r="AV200" s="1199"/>
      <c r="AW200" s="1199"/>
      <c r="AX200" s="1200"/>
      <c r="AY200" s="689" t="s">
        <v>95</v>
      </c>
      <c r="AZ200" s="689"/>
      <c r="BA200" s="689"/>
      <c r="BB200" s="689"/>
      <c r="BC200" s="689"/>
      <c r="BD200" s="689"/>
      <c r="BE200" s="689"/>
      <c r="BF200" s="1206"/>
      <c r="BG200" s="453"/>
      <c r="BH200" s="5"/>
      <c r="BI200" s="5"/>
      <c r="BJ200" s="5"/>
      <c r="BK200" s="5"/>
      <c r="BL200" s="5"/>
      <c r="BM200" s="5"/>
      <c r="BN200" s="5"/>
      <c r="BO200" s="5"/>
      <c r="BP200" s="5"/>
      <c r="BQ200" s="5"/>
      <c r="BR200" s="5"/>
      <c r="BS200" s="5"/>
      <c r="BT200" s="5"/>
      <c r="BU200" s="5"/>
      <c r="BV200" s="5"/>
      <c r="BW200" s="5"/>
      <c r="BX200" s="5"/>
      <c r="BY200" s="5"/>
      <c r="BZ200" s="5"/>
      <c r="CA200" s="5"/>
      <c r="CB200" s="5"/>
      <c r="CC200" s="450"/>
    </row>
    <row r="201" spans="2:96" ht="18" customHeight="1">
      <c r="B201" s="449"/>
      <c r="C201" s="1205" t="s">
        <v>474</v>
      </c>
      <c r="D201" s="1205"/>
      <c r="E201" s="1205"/>
      <c r="F201" s="1205"/>
      <c r="G201" s="1205"/>
      <c r="H201" s="1205"/>
      <c r="I201" s="1205"/>
      <c r="J201" s="1205"/>
      <c r="K201" s="1205"/>
      <c r="L201" s="1205"/>
      <c r="M201" s="1205"/>
      <c r="N201" s="1205"/>
      <c r="O201" s="1205"/>
      <c r="P201" s="1205"/>
      <c r="Q201" s="1205"/>
      <c r="R201" s="1205"/>
      <c r="S201" s="1205"/>
      <c r="T201" s="1205"/>
      <c r="U201" s="1205"/>
      <c r="V201" s="1205"/>
      <c r="W201" s="1205"/>
      <c r="X201" s="1205"/>
      <c r="Y201" s="1205"/>
      <c r="Z201" s="1205"/>
      <c r="AA201" s="1205"/>
      <c r="AB201" s="1205"/>
      <c r="AC201" s="1205"/>
      <c r="AD201" s="1205"/>
      <c r="AE201" s="1205"/>
      <c r="AF201" s="1205"/>
      <c r="AG201" s="1205"/>
      <c r="AH201" s="1205"/>
      <c r="AI201" s="1205"/>
      <c r="AJ201" s="1208"/>
      <c r="AK201" s="1208"/>
      <c r="AL201" s="1208"/>
      <c r="AM201" s="1208"/>
      <c r="AN201" s="1208"/>
      <c r="AO201" s="1208"/>
      <c r="AP201" s="1208"/>
      <c r="AQ201" s="1208"/>
      <c r="AR201" s="1208"/>
      <c r="AS201" s="1208"/>
      <c r="AT201" s="1208"/>
      <c r="AU201" s="1208"/>
      <c r="AV201" s="1208"/>
      <c r="AW201" s="1208"/>
      <c r="AX201" s="1209"/>
      <c r="AY201" s="691" t="s">
        <v>294</v>
      </c>
      <c r="AZ201" s="691"/>
      <c r="BA201" s="691"/>
      <c r="BB201" s="691"/>
      <c r="BC201" s="691"/>
      <c r="BD201" s="691"/>
      <c r="BE201" s="691"/>
      <c r="BF201" s="1207"/>
      <c r="BG201" s="451"/>
      <c r="BH201" s="391"/>
      <c r="BI201" s="391"/>
      <c r="BJ201" s="391"/>
      <c r="BK201" s="391"/>
      <c r="BL201" s="391"/>
      <c r="BM201" s="391"/>
      <c r="BN201" s="391"/>
      <c r="BO201" s="391"/>
      <c r="BP201" s="391"/>
      <c r="BQ201" s="391"/>
      <c r="BR201" s="391"/>
      <c r="BS201" s="391"/>
      <c r="BT201" s="391"/>
      <c r="BU201" s="391"/>
      <c r="BV201" s="391"/>
      <c r="BW201" s="452"/>
      <c r="BX201" s="452"/>
      <c r="BY201" s="452"/>
      <c r="BZ201" s="452"/>
      <c r="CA201" s="452"/>
      <c r="CB201" s="452"/>
      <c r="CC201" s="450"/>
    </row>
    <row r="202" spans="2:96" ht="6" customHeight="1">
      <c r="B202" s="390"/>
      <c r="C202" s="402"/>
      <c r="D202" s="402"/>
      <c r="E202" s="402"/>
      <c r="F202" s="402"/>
      <c r="G202" s="402"/>
      <c r="H202" s="402"/>
      <c r="I202" s="402"/>
      <c r="J202" s="402"/>
      <c r="K202" s="402"/>
      <c r="L202" s="402"/>
      <c r="M202" s="402"/>
      <c r="N202" s="402"/>
      <c r="O202" s="402"/>
      <c r="P202" s="402"/>
      <c r="Q202" s="402"/>
      <c r="R202" s="402"/>
      <c r="S202" s="402"/>
      <c r="T202" s="403"/>
      <c r="U202" s="403"/>
      <c r="V202" s="403"/>
      <c r="W202" s="403"/>
      <c r="X202" s="403"/>
      <c r="Y202" s="403"/>
      <c r="Z202" s="403"/>
      <c r="AA202" s="403"/>
      <c r="AB202" s="403"/>
      <c r="AC202" s="403"/>
      <c r="AD202" s="403"/>
      <c r="AE202" s="403"/>
      <c r="AF202" s="403"/>
      <c r="AG202" s="363"/>
      <c r="AH202" s="363"/>
      <c r="AI202" s="363"/>
      <c r="AJ202" s="363"/>
      <c r="AK202" s="363"/>
      <c r="AL202" s="363"/>
      <c r="AM202" s="363"/>
      <c r="AN202" s="363"/>
      <c r="AO202" s="363"/>
      <c r="AP202" s="363"/>
      <c r="AQ202" s="363"/>
      <c r="AR202" s="402"/>
      <c r="AS202" s="402"/>
      <c r="AT202" s="402"/>
      <c r="AU202" s="402"/>
      <c r="AV202" s="402"/>
      <c r="AW202" s="402"/>
      <c r="AX202" s="402"/>
      <c r="AY202" s="402"/>
      <c r="AZ202" s="402"/>
      <c r="BA202" s="402"/>
      <c r="BB202" s="402"/>
      <c r="BC202" s="402"/>
      <c r="BD202" s="402"/>
      <c r="BE202" s="402"/>
      <c r="BF202" s="402"/>
      <c r="BG202" s="559"/>
      <c r="BH202" s="559"/>
      <c r="BI202" s="392"/>
      <c r="BJ202" s="392"/>
      <c r="BK202" s="392"/>
      <c r="BL202" s="392"/>
      <c r="BM202" s="392"/>
      <c r="BN202" s="392"/>
      <c r="BO202" s="392"/>
      <c r="BP202" s="392"/>
      <c r="BQ202" s="392"/>
      <c r="BR202" s="392"/>
      <c r="BS202" s="392"/>
      <c r="BT202" s="392"/>
      <c r="BU202" s="392"/>
      <c r="BV202" s="556"/>
      <c r="BW202" s="556"/>
      <c r="BX202" s="556"/>
      <c r="BY202" s="556"/>
      <c r="BZ202" s="556"/>
      <c r="CA202" s="556"/>
      <c r="CB202" s="556"/>
      <c r="CC202" s="393"/>
    </row>
    <row r="203" spans="2:96" ht="18" customHeight="1">
      <c r="B203" s="35"/>
      <c r="D203" s="554" t="s">
        <v>485</v>
      </c>
      <c r="F203" s="244"/>
      <c r="G203" s="244"/>
      <c r="H203" s="244"/>
      <c r="I203" s="244"/>
      <c r="J203" s="244"/>
      <c r="K203" s="244"/>
      <c r="L203" s="244"/>
      <c r="M203" s="244"/>
      <c r="N203" s="244"/>
      <c r="O203" s="244"/>
      <c r="P203" s="244"/>
      <c r="Q203" s="244"/>
      <c r="R203" s="244"/>
      <c r="S203" s="244"/>
      <c r="T203" s="244"/>
      <c r="U203" s="244"/>
      <c r="V203" s="244"/>
      <c r="W203" s="244"/>
      <c r="X203" s="244"/>
      <c r="Y203" s="561"/>
      <c r="Z203" s="561"/>
      <c r="AA203" s="561"/>
      <c r="AB203" s="561"/>
      <c r="AC203" s="561"/>
      <c r="AD203" s="561"/>
      <c r="AE203" s="561"/>
      <c r="AF203" s="561"/>
      <c r="AG203" s="561"/>
      <c r="AH203" s="561"/>
      <c r="AI203" s="561"/>
      <c r="AJ203" s="16"/>
      <c r="AK203" s="16"/>
      <c r="AL203" s="16"/>
      <c r="AM203" s="16"/>
      <c r="AN203" s="16"/>
      <c r="AO203" s="16"/>
      <c r="AP203" s="16"/>
      <c r="AQ203" s="519"/>
      <c r="AR203" s="557"/>
      <c r="AS203" s="525"/>
      <c r="AT203" s="525"/>
      <c r="AU203" s="525"/>
      <c r="AV203" s="525"/>
      <c r="AW203" s="525"/>
      <c r="AX203" s="525"/>
      <c r="AY203" s="525"/>
      <c r="AZ203" s="525"/>
      <c r="BA203" s="525"/>
      <c r="BB203" s="525"/>
      <c r="BC203" s="525"/>
      <c r="BD203" s="525"/>
      <c r="BE203" s="525"/>
      <c r="BF203" s="525"/>
      <c r="BG203" s="525"/>
      <c r="BH203" s="525"/>
      <c r="BI203" s="525"/>
      <c r="BJ203" s="525"/>
      <c r="BK203" s="525"/>
      <c r="BL203" s="525"/>
      <c r="BM203" s="525"/>
      <c r="BN203" s="525"/>
      <c r="BO203" s="525"/>
      <c r="BP203" s="525"/>
      <c r="BQ203" s="525"/>
      <c r="BR203" s="525"/>
      <c r="BS203" s="519"/>
      <c r="BT203" s="519"/>
      <c r="BU203" s="519"/>
      <c r="BV203" s="519"/>
      <c r="BW203" s="519"/>
      <c r="BX203" s="519"/>
      <c r="BY203" s="519"/>
      <c r="BZ203" s="519"/>
      <c r="CA203" s="519"/>
      <c r="CB203" s="519"/>
      <c r="CC203" s="36"/>
      <c r="CE203" s="8"/>
      <c r="CF203" s="8"/>
      <c r="CG203" s="8"/>
      <c r="CH203" s="8"/>
      <c r="CI203" s="8"/>
      <c r="CJ203" s="8"/>
      <c r="CK203" s="8"/>
    </row>
    <row r="204" spans="2:96" ht="18" customHeight="1">
      <c r="B204" s="35"/>
      <c r="C204" s="1248"/>
      <c r="D204" s="1249"/>
      <c r="E204" s="1249"/>
      <c r="F204" s="1249"/>
      <c r="G204" s="1249"/>
      <c r="H204" s="1249"/>
      <c r="I204" s="1249"/>
      <c r="J204" s="1249"/>
      <c r="K204" s="1249"/>
      <c r="L204" s="1249"/>
      <c r="M204" s="1249"/>
      <c r="N204" s="1249"/>
      <c r="O204" s="1249"/>
      <c r="P204" s="1249"/>
      <c r="Q204" s="1249"/>
      <c r="R204" s="1249"/>
      <c r="S204" s="1249"/>
      <c r="T204" s="1249"/>
      <c r="U204" s="1249"/>
      <c r="V204" s="1249"/>
      <c r="W204" s="1249"/>
      <c r="X204" s="1249"/>
      <c r="Y204" s="1249"/>
      <c r="Z204" s="1249"/>
      <c r="AA204" s="1249"/>
      <c r="AB204" s="1249"/>
      <c r="AC204" s="1249"/>
      <c r="AD204" s="1249"/>
      <c r="AE204" s="1249"/>
      <c r="AF204" s="1249"/>
      <c r="AG204" s="1249"/>
      <c r="AH204" s="1249"/>
      <c r="AI204" s="1249"/>
      <c r="AJ204" s="1249"/>
      <c r="AK204" s="1249"/>
      <c r="AL204" s="1249"/>
      <c r="AM204" s="1249"/>
      <c r="AN204" s="1249"/>
      <c r="AO204" s="1249"/>
      <c r="AP204" s="1249"/>
      <c r="AQ204" s="1249"/>
      <c r="AR204" s="1249"/>
      <c r="AS204" s="1249"/>
      <c r="AT204" s="1249"/>
      <c r="AU204" s="1249"/>
      <c r="AV204" s="1249"/>
      <c r="AW204" s="1249"/>
      <c r="AX204" s="1249"/>
      <c r="AY204" s="1249"/>
      <c r="AZ204" s="1249"/>
      <c r="BA204" s="1249"/>
      <c r="BB204" s="1249"/>
      <c r="BC204" s="1249"/>
      <c r="BD204" s="1249"/>
      <c r="BE204" s="1249"/>
      <c r="BF204" s="1249"/>
      <c r="BG204" s="1249"/>
      <c r="BH204" s="1249"/>
      <c r="BI204" s="1249"/>
      <c r="BJ204" s="1249"/>
      <c r="BK204" s="1249"/>
      <c r="BL204" s="1249"/>
      <c r="BM204" s="1249"/>
      <c r="BN204" s="1249"/>
      <c r="BO204" s="1249"/>
      <c r="BP204" s="1249"/>
      <c r="BQ204" s="1249"/>
      <c r="BR204" s="1249"/>
      <c r="BS204" s="1249"/>
      <c r="BT204" s="1249"/>
      <c r="BU204" s="1249"/>
      <c r="BV204" s="1249"/>
      <c r="BW204" s="1249"/>
      <c r="BX204" s="1249"/>
      <c r="BY204" s="1249"/>
      <c r="BZ204" s="1249"/>
      <c r="CA204" s="1249"/>
      <c r="CB204" s="1250"/>
      <c r="CC204" s="36"/>
      <c r="CE204" s="8"/>
      <c r="CF204" s="8"/>
      <c r="CG204" s="8"/>
      <c r="CH204" s="8"/>
      <c r="CI204" s="8"/>
      <c r="CJ204" s="8"/>
      <c r="CK204" s="8"/>
    </row>
    <row r="205" spans="2:96" ht="18" customHeight="1">
      <c r="B205" s="35"/>
      <c r="C205" s="1251"/>
      <c r="D205" s="1252"/>
      <c r="E205" s="1252"/>
      <c r="F205" s="1252"/>
      <c r="G205" s="1252"/>
      <c r="H205" s="1252"/>
      <c r="I205" s="1252"/>
      <c r="J205" s="1252"/>
      <c r="K205" s="1252"/>
      <c r="L205" s="1252"/>
      <c r="M205" s="1252"/>
      <c r="N205" s="1252"/>
      <c r="O205" s="1252"/>
      <c r="P205" s="1252"/>
      <c r="Q205" s="1252"/>
      <c r="R205" s="1252"/>
      <c r="S205" s="1252"/>
      <c r="T205" s="1252"/>
      <c r="U205" s="1252"/>
      <c r="V205" s="1252"/>
      <c r="W205" s="1252"/>
      <c r="X205" s="1252"/>
      <c r="Y205" s="1252"/>
      <c r="Z205" s="1252"/>
      <c r="AA205" s="1252"/>
      <c r="AB205" s="1252"/>
      <c r="AC205" s="1252"/>
      <c r="AD205" s="1252"/>
      <c r="AE205" s="1252"/>
      <c r="AF205" s="1252"/>
      <c r="AG205" s="1252"/>
      <c r="AH205" s="1252"/>
      <c r="AI205" s="1252"/>
      <c r="AJ205" s="1252"/>
      <c r="AK205" s="1252"/>
      <c r="AL205" s="1252"/>
      <c r="AM205" s="1252"/>
      <c r="AN205" s="1252"/>
      <c r="AO205" s="1252"/>
      <c r="AP205" s="1252"/>
      <c r="AQ205" s="1252"/>
      <c r="AR205" s="1252"/>
      <c r="AS205" s="1252"/>
      <c r="AT205" s="1252"/>
      <c r="AU205" s="1252"/>
      <c r="AV205" s="1252"/>
      <c r="AW205" s="1252"/>
      <c r="AX205" s="1252"/>
      <c r="AY205" s="1252"/>
      <c r="AZ205" s="1252"/>
      <c r="BA205" s="1252"/>
      <c r="BB205" s="1252"/>
      <c r="BC205" s="1252"/>
      <c r="BD205" s="1252"/>
      <c r="BE205" s="1252"/>
      <c r="BF205" s="1252"/>
      <c r="BG205" s="1252"/>
      <c r="BH205" s="1252"/>
      <c r="BI205" s="1252"/>
      <c r="BJ205" s="1252"/>
      <c r="BK205" s="1252"/>
      <c r="BL205" s="1252"/>
      <c r="BM205" s="1252"/>
      <c r="BN205" s="1252"/>
      <c r="BO205" s="1252"/>
      <c r="BP205" s="1252"/>
      <c r="BQ205" s="1252"/>
      <c r="BR205" s="1252"/>
      <c r="BS205" s="1252"/>
      <c r="BT205" s="1252"/>
      <c r="BU205" s="1252"/>
      <c r="BV205" s="1252"/>
      <c r="BW205" s="1252"/>
      <c r="BX205" s="1252"/>
      <c r="BY205" s="1252"/>
      <c r="BZ205" s="1252"/>
      <c r="CA205" s="1252"/>
      <c r="CB205" s="1253"/>
      <c r="CC205" s="36"/>
      <c r="CE205" s="8"/>
      <c r="CF205" s="8"/>
      <c r="CG205" s="8"/>
      <c r="CH205" s="8"/>
      <c r="CI205" s="8"/>
      <c r="CJ205" s="8"/>
      <c r="CK205" s="8"/>
    </row>
    <row r="206" spans="2:96" ht="18" customHeight="1" thickBot="1">
      <c r="B206" s="37"/>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c r="AA206" s="38"/>
      <c r="AB206" s="38"/>
      <c r="AC206" s="38"/>
      <c r="AD206" s="38"/>
      <c r="AE206" s="38"/>
      <c r="AF206" s="38"/>
      <c r="AG206" s="38"/>
      <c r="AH206" s="38"/>
      <c r="AI206" s="38"/>
      <c r="AJ206" s="38"/>
      <c r="AK206" s="38"/>
      <c r="AL206" s="38"/>
      <c r="AM206" s="38"/>
      <c r="AN206" s="38"/>
      <c r="AO206" s="38"/>
      <c r="AP206" s="38"/>
      <c r="AQ206" s="38"/>
      <c r="AR206" s="38"/>
      <c r="AS206" s="38"/>
      <c r="AT206" s="38"/>
      <c r="AU206" s="38"/>
      <c r="AV206" s="38"/>
      <c r="AW206" s="38"/>
      <c r="AX206" s="38"/>
      <c r="AY206" s="38"/>
      <c r="AZ206" s="38"/>
      <c r="BA206" s="38"/>
      <c r="BB206" s="38"/>
      <c r="BC206" s="38"/>
      <c r="BD206" s="38"/>
      <c r="BE206" s="38"/>
      <c r="BF206" s="38"/>
      <c r="BG206" s="38"/>
      <c r="BH206" s="38"/>
      <c r="BI206" s="38"/>
      <c r="BJ206" s="38"/>
      <c r="BK206" s="38"/>
      <c r="BL206" s="38"/>
      <c r="BM206" s="38"/>
      <c r="BN206" s="38"/>
      <c r="BO206" s="38"/>
      <c r="BP206" s="38"/>
      <c r="BQ206" s="38"/>
      <c r="BR206" s="38"/>
      <c r="BS206" s="38"/>
      <c r="BT206" s="38"/>
      <c r="BU206" s="38"/>
      <c r="BV206" s="38"/>
      <c r="BW206" s="38"/>
      <c r="BX206" s="38"/>
      <c r="BY206" s="38"/>
      <c r="BZ206" s="38"/>
      <c r="CA206" s="38"/>
      <c r="CB206" s="38"/>
      <c r="CC206" s="39"/>
      <c r="CE206" s="8"/>
      <c r="CF206" s="8"/>
      <c r="CG206" s="8"/>
      <c r="CH206" s="8"/>
      <c r="CI206" s="8"/>
      <c r="CJ206" s="8"/>
      <c r="CK206" s="8"/>
    </row>
    <row r="207" spans="2:96" ht="18" customHeight="1">
      <c r="B207" s="18"/>
      <c r="C207" s="925" t="s">
        <v>85</v>
      </c>
      <c r="D207" s="925"/>
      <c r="E207" s="925"/>
      <c r="F207" s="925"/>
      <c r="G207" s="925"/>
      <c r="H207" s="925"/>
      <c r="I207" s="925"/>
      <c r="J207" s="925"/>
      <c r="K207" s="925"/>
      <c r="L207" s="925"/>
      <c r="M207" s="925"/>
      <c r="N207" s="925"/>
      <c r="O207" s="925"/>
      <c r="P207" s="925"/>
      <c r="Q207" s="925"/>
      <c r="R207" s="925"/>
      <c r="S207" s="925"/>
      <c r="T207" s="925"/>
      <c r="U207" s="925"/>
      <c r="V207" s="925"/>
      <c r="W207" s="925"/>
      <c r="X207" s="925"/>
      <c r="Y207" s="925"/>
      <c r="Z207" s="925"/>
      <c r="AA207" s="925"/>
      <c r="AB207" s="925"/>
      <c r="AC207" s="925"/>
      <c r="AD207" s="925"/>
      <c r="AE207" s="925"/>
      <c r="AF207" s="925"/>
      <c r="AG207" s="925"/>
      <c r="AH207" s="925"/>
      <c r="AI207" s="925"/>
      <c r="AJ207" s="925"/>
      <c r="AK207" s="925"/>
      <c r="AL207" s="19"/>
      <c r="AM207" s="19"/>
      <c r="AN207" s="19"/>
      <c r="AO207" s="19"/>
      <c r="AP207" s="19"/>
      <c r="AQ207" s="19"/>
      <c r="AR207" s="19"/>
      <c r="AS207" s="19"/>
      <c r="AT207" s="19"/>
      <c r="AU207" s="19"/>
      <c r="AV207" s="19"/>
      <c r="AW207" s="19"/>
      <c r="AX207" s="19"/>
      <c r="AY207" s="19"/>
      <c r="AZ207" s="19"/>
      <c r="BA207" s="19"/>
      <c r="BB207" s="19"/>
      <c r="BC207" s="19"/>
      <c r="BD207" s="19"/>
      <c r="BE207" s="19"/>
      <c r="BF207" s="19"/>
      <c r="BG207" s="19"/>
      <c r="BH207" s="19"/>
      <c r="BI207" s="19"/>
      <c r="BJ207" s="19"/>
      <c r="BK207" s="19"/>
      <c r="BL207" s="19"/>
      <c r="BM207" s="19"/>
      <c r="BN207" s="19"/>
      <c r="BO207" s="19"/>
      <c r="BP207" s="19"/>
      <c r="BQ207" s="19"/>
      <c r="BR207" s="19"/>
      <c r="BS207" s="19"/>
      <c r="BT207" s="19"/>
      <c r="BU207" s="19"/>
      <c r="BV207" s="19"/>
      <c r="BW207" s="19"/>
      <c r="BX207" s="19"/>
      <c r="BY207" s="19"/>
      <c r="BZ207" s="19"/>
      <c r="CA207" s="19"/>
      <c r="CB207" s="19"/>
      <c r="CC207" s="538"/>
      <c r="CO207" s="189" t="s">
        <v>168</v>
      </c>
      <c r="CP207" s="190">
        <f>IF(BQ154="該当する",CR207,CQ207)</f>
        <v>277500</v>
      </c>
      <c r="CQ207" s="190">
        <v>277500</v>
      </c>
      <c r="CR207" s="190">
        <v>333000</v>
      </c>
    </row>
    <row r="208" spans="2:96" ht="18" customHeight="1">
      <c r="B208" s="15"/>
      <c r="C208" s="1202" t="s">
        <v>102</v>
      </c>
      <c r="D208" s="1202"/>
      <c r="E208" s="1202"/>
      <c r="F208" s="1202"/>
      <c r="G208" s="1202"/>
      <c r="H208" s="1202"/>
      <c r="I208" s="1202"/>
      <c r="J208" s="1202"/>
      <c r="K208" s="1202"/>
      <c r="L208" s="1202"/>
      <c r="M208" s="1202"/>
      <c r="N208" s="1202"/>
      <c r="O208" s="1202"/>
      <c r="P208" s="1202"/>
      <c r="Q208" s="1202"/>
      <c r="R208" s="1202"/>
      <c r="S208" s="1202"/>
      <c r="T208" s="1202"/>
      <c r="U208" s="1202"/>
      <c r="V208" s="1202"/>
      <c r="W208" s="1202"/>
      <c r="X208" s="1202"/>
      <c r="Y208" s="1202"/>
      <c r="Z208" s="1202"/>
      <c r="AA208" s="1202"/>
      <c r="AB208" s="1202"/>
      <c r="AC208" s="1202"/>
      <c r="AD208" s="1202"/>
      <c r="AE208" s="1202"/>
      <c r="AF208" s="1202"/>
      <c r="AG208" s="1202"/>
      <c r="AH208" s="1202"/>
      <c r="AI208" s="1202"/>
      <c r="AJ208" s="1202"/>
      <c r="AK208" s="1202"/>
      <c r="AL208" s="1202"/>
      <c r="AM208" s="1202"/>
      <c r="AN208" s="1202"/>
      <c r="AO208" s="1202"/>
      <c r="AP208" s="1202"/>
      <c r="AQ208" s="1202"/>
      <c r="AR208" s="1202"/>
      <c r="AS208" s="16"/>
      <c r="AT208" s="16"/>
      <c r="AU208" s="16"/>
      <c r="AV208" s="16"/>
      <c r="AW208" s="16"/>
      <c r="AX208" s="16"/>
      <c r="AY208" s="16"/>
      <c r="AZ208" s="16"/>
      <c r="BA208" s="16"/>
      <c r="BB208" s="29"/>
      <c r="BC208" s="29"/>
      <c r="BD208" s="29"/>
      <c r="BE208" s="29"/>
      <c r="BF208" s="1203" t="s">
        <v>90</v>
      </c>
      <c r="BG208" s="1203"/>
      <c r="BH208" s="1203"/>
      <c r="BI208" s="1203"/>
      <c r="BJ208" s="1203"/>
      <c r="BK208" s="1203"/>
      <c r="BL208" s="1204"/>
      <c r="BM208" s="1204"/>
      <c r="BN208" s="1204"/>
      <c r="BO208" s="16"/>
      <c r="BP208" s="16"/>
      <c r="BQ208" s="16"/>
      <c r="BR208" s="16"/>
      <c r="BS208" s="16"/>
      <c r="BT208" s="16"/>
      <c r="BU208" s="16"/>
      <c r="BV208" s="16"/>
      <c r="BW208" s="16"/>
      <c r="BX208" s="16"/>
      <c r="BY208" s="16"/>
      <c r="BZ208" s="16"/>
      <c r="CA208" s="16"/>
      <c r="CB208" s="16"/>
      <c r="CC208" s="17"/>
      <c r="CO208" s="189" t="s">
        <v>169</v>
      </c>
      <c r="CP208" s="190">
        <v>240200</v>
      </c>
      <c r="CQ208" s="190">
        <v>240200</v>
      </c>
      <c r="CR208" s="190">
        <v>288200</v>
      </c>
    </row>
    <row r="209" spans="2:111" ht="18" customHeight="1">
      <c r="B209" s="15"/>
      <c r="C209" s="1192" t="s">
        <v>267</v>
      </c>
      <c r="D209" s="947"/>
      <c r="E209" s="947"/>
      <c r="F209" s="947"/>
      <c r="G209" s="947"/>
      <c r="H209" s="947"/>
      <c r="I209" s="947"/>
      <c r="J209" s="947"/>
      <c r="K209" s="947"/>
      <c r="L209" s="947"/>
      <c r="M209" s="947"/>
      <c r="N209" s="947"/>
      <c r="O209" s="947"/>
      <c r="P209" s="947"/>
      <c r="Q209" s="947"/>
      <c r="R209" s="947"/>
      <c r="S209" s="947"/>
      <c r="T209" s="947"/>
      <c r="U209" s="947"/>
      <c r="V209" s="947"/>
      <c r="W209" s="947"/>
      <c r="X209" s="947"/>
      <c r="Y209" s="947"/>
      <c r="Z209" s="947"/>
      <c r="AA209" s="947"/>
      <c r="AB209" s="947"/>
      <c r="AC209" s="947"/>
      <c r="AD209" s="947"/>
      <c r="AE209" s="947"/>
      <c r="AF209" s="947"/>
      <c r="AG209" s="947"/>
      <c r="AH209" s="947"/>
      <c r="AI209" s="947"/>
      <c r="AJ209" s="947"/>
      <c r="AK209" s="947"/>
      <c r="AL209" s="947"/>
      <c r="AM209" s="947"/>
      <c r="AN209" s="947"/>
      <c r="AO209" s="947"/>
      <c r="AP209" s="947"/>
      <c r="AQ209" s="947"/>
      <c r="AR209" s="948"/>
      <c r="AS209" s="1197" t="str">
        <f>IF(AP151="","",'C-1経費内訳（全体）'!E13+SUM(AS219,AS220))</f>
        <v/>
      </c>
      <c r="AT209" s="1197"/>
      <c r="AU209" s="1197"/>
      <c r="AV209" s="1197"/>
      <c r="AW209" s="1197"/>
      <c r="AX209" s="1197"/>
      <c r="AY209" s="1197"/>
      <c r="AZ209" s="1197"/>
      <c r="BA209" s="1197"/>
      <c r="BB209" s="1197"/>
      <c r="BC209" s="1197"/>
      <c r="BD209" s="1197"/>
      <c r="BE209" s="1197"/>
      <c r="BF209" s="851" t="s">
        <v>2</v>
      </c>
      <c r="BG209" s="851"/>
      <c r="BH209" s="851"/>
      <c r="BI209" s="851"/>
      <c r="BJ209" s="851"/>
      <c r="BK209" s="851"/>
      <c r="BL209" s="32"/>
      <c r="BM209" s="28"/>
      <c r="BN209" s="28"/>
      <c r="BO209" s="16"/>
      <c r="BP209" s="16"/>
      <c r="BQ209" s="16"/>
      <c r="BR209" s="16"/>
      <c r="BS209" s="16"/>
      <c r="BT209" s="16"/>
      <c r="BU209" s="16"/>
      <c r="BV209" s="16"/>
      <c r="BW209" s="16"/>
      <c r="BX209" s="16"/>
      <c r="BY209" s="16"/>
      <c r="BZ209" s="16"/>
      <c r="CA209" s="16"/>
      <c r="CB209" s="16"/>
      <c r="CC209" s="17"/>
      <c r="CO209" s="189" t="s">
        <v>170</v>
      </c>
      <c r="CP209" s="190">
        <v>189400</v>
      </c>
      <c r="CQ209" s="190">
        <v>189400</v>
      </c>
      <c r="CR209" s="190">
        <v>227300</v>
      </c>
      <c r="DD209" s="373"/>
    </row>
    <row r="210" spans="2:111" ht="18" customHeight="1">
      <c r="B210" s="15"/>
      <c r="C210" s="851" t="s">
        <v>480</v>
      </c>
      <c r="D210" s="851"/>
      <c r="E210" s="851"/>
      <c r="F210" s="851"/>
      <c r="G210" s="851"/>
      <c r="H210" s="851"/>
      <c r="I210" s="851"/>
      <c r="J210" s="851"/>
      <c r="K210" s="851"/>
      <c r="L210" s="851"/>
      <c r="M210" s="851"/>
      <c r="N210" s="851"/>
      <c r="O210" s="851"/>
      <c r="P210" s="851"/>
      <c r="Q210" s="851"/>
      <c r="R210" s="851"/>
      <c r="S210" s="851"/>
      <c r="T210" s="851"/>
      <c r="U210" s="851"/>
      <c r="V210" s="851"/>
      <c r="W210" s="851"/>
      <c r="X210" s="851"/>
      <c r="Y210" s="851"/>
      <c r="Z210" s="851"/>
      <c r="AA210" s="851"/>
      <c r="AB210" s="851"/>
      <c r="AC210" s="851"/>
      <c r="AD210" s="851"/>
      <c r="AE210" s="851"/>
      <c r="AF210" s="851"/>
      <c r="AG210" s="851"/>
      <c r="AH210" s="851"/>
      <c r="AI210" s="851"/>
      <c r="AJ210" s="851"/>
      <c r="AK210" s="851"/>
      <c r="AL210" s="851"/>
      <c r="AM210" s="851"/>
      <c r="AN210" s="851"/>
      <c r="AO210" s="851"/>
      <c r="AP210" s="851"/>
      <c r="AQ210" s="851"/>
      <c r="AR210" s="851"/>
      <c r="AS210" s="1197" t="str">
        <f>IF(OR(AP150="",AS209=""),"",AS209*(1/2))</f>
        <v/>
      </c>
      <c r="AT210" s="1201"/>
      <c r="AU210" s="1201"/>
      <c r="AV210" s="1201"/>
      <c r="AW210" s="1201"/>
      <c r="AX210" s="1201"/>
      <c r="AY210" s="1201"/>
      <c r="AZ210" s="1201"/>
      <c r="BA210" s="1201"/>
      <c r="BB210" s="1201"/>
      <c r="BC210" s="1201"/>
      <c r="BD210" s="1201"/>
      <c r="BE210" s="1201"/>
      <c r="BF210" s="851" t="s">
        <v>2</v>
      </c>
      <c r="BG210" s="851"/>
      <c r="BH210" s="851"/>
      <c r="BI210" s="851"/>
      <c r="BJ210" s="851"/>
      <c r="BK210" s="851"/>
      <c r="BL210" s="32"/>
      <c r="BM210" s="28"/>
      <c r="BN210" s="606"/>
      <c r="BO210" s="16"/>
      <c r="BQ210" s="16"/>
      <c r="BR210" s="16"/>
      <c r="BS210" s="16"/>
      <c r="BT210" s="16"/>
      <c r="BU210" s="16"/>
      <c r="BV210" s="16"/>
      <c r="BW210" s="16"/>
      <c r="BX210" s="16"/>
      <c r="BY210" s="16"/>
      <c r="BZ210" s="16"/>
      <c r="CA210" s="16"/>
      <c r="CB210" s="16"/>
      <c r="CC210" s="17"/>
      <c r="CJ210" s="30"/>
      <c r="DG210" s="373"/>
    </row>
    <row r="211" spans="2:111" ht="18" customHeight="1">
      <c r="B211" s="15"/>
      <c r="C211" s="851" t="s">
        <v>253</v>
      </c>
      <c r="D211" s="851"/>
      <c r="E211" s="851"/>
      <c r="F211" s="851"/>
      <c r="G211" s="851"/>
      <c r="H211" s="851"/>
      <c r="I211" s="851"/>
      <c r="J211" s="851"/>
      <c r="K211" s="851"/>
      <c r="L211" s="851"/>
      <c r="M211" s="851"/>
      <c r="N211" s="851"/>
      <c r="O211" s="851"/>
      <c r="P211" s="851"/>
      <c r="Q211" s="851"/>
      <c r="R211" s="851"/>
      <c r="S211" s="851"/>
      <c r="T211" s="851"/>
      <c r="U211" s="851"/>
      <c r="V211" s="851"/>
      <c r="W211" s="851"/>
      <c r="X211" s="851"/>
      <c r="Y211" s="851"/>
      <c r="Z211" s="851"/>
      <c r="AA211" s="851"/>
      <c r="AB211" s="851"/>
      <c r="AC211" s="851"/>
      <c r="AD211" s="851"/>
      <c r="AE211" s="851"/>
      <c r="AF211" s="851"/>
      <c r="AG211" s="851"/>
      <c r="AH211" s="851"/>
      <c r="AI211" s="851"/>
      <c r="AJ211" s="851"/>
      <c r="AK211" s="851"/>
      <c r="AL211" s="851"/>
      <c r="AM211" s="851"/>
      <c r="AN211" s="851"/>
      <c r="AO211" s="851"/>
      <c r="AP211" s="851"/>
      <c r="AQ211" s="851"/>
      <c r="AR211" s="851"/>
      <c r="AS211" s="1197" t="str">
        <f>IF(OR(AP150="",AS210=""),"",IF(AS210=0,"",ROUNDDOWN(AS210/ROUNDDOWN(AP150,2),0)))</f>
        <v/>
      </c>
      <c r="AT211" s="1197"/>
      <c r="AU211" s="1197"/>
      <c r="AV211" s="1197"/>
      <c r="AW211" s="1197"/>
      <c r="AX211" s="1197"/>
      <c r="AY211" s="1197"/>
      <c r="AZ211" s="1197"/>
      <c r="BA211" s="1197"/>
      <c r="BB211" s="1197"/>
      <c r="BC211" s="1197"/>
      <c r="BD211" s="1197"/>
      <c r="BE211" s="1197"/>
      <c r="BF211" s="869" t="s">
        <v>137</v>
      </c>
      <c r="BG211" s="870"/>
      <c r="BH211" s="870"/>
      <c r="BI211" s="870"/>
      <c r="BJ211" s="870"/>
      <c r="BK211" s="871"/>
      <c r="BL211" s="32"/>
      <c r="BM211" s="28"/>
      <c r="BN211" s="28"/>
      <c r="BO211" s="16"/>
      <c r="BP211" s="16"/>
      <c r="BQ211" s="16"/>
      <c r="BR211" s="16"/>
      <c r="BS211" s="16"/>
      <c r="BT211" s="16"/>
      <c r="BU211" s="16"/>
      <c r="BV211" s="16"/>
      <c r="BW211" s="16"/>
      <c r="BX211" s="16"/>
      <c r="BY211" s="16"/>
      <c r="BZ211" s="16"/>
      <c r="CA211" s="16"/>
      <c r="CB211" s="16"/>
      <c r="CC211" s="17"/>
      <c r="CN211" s="62" t="s">
        <v>105</v>
      </c>
      <c r="CO211" s="31" t="e">
        <f>#REF!</f>
        <v>#REF!</v>
      </c>
      <c r="DG211" s="373"/>
    </row>
    <row r="212" spans="2:111" ht="18" customHeight="1">
      <c r="B212" s="15"/>
      <c r="C212" s="851" t="s">
        <v>89</v>
      </c>
      <c r="D212" s="851"/>
      <c r="E212" s="851"/>
      <c r="F212" s="851"/>
      <c r="G212" s="851"/>
      <c r="H212" s="851"/>
      <c r="I212" s="851"/>
      <c r="J212" s="851"/>
      <c r="K212" s="851"/>
      <c r="L212" s="851"/>
      <c r="M212" s="851"/>
      <c r="N212" s="851"/>
      <c r="O212" s="851"/>
      <c r="P212" s="851"/>
      <c r="Q212" s="851"/>
      <c r="R212" s="851"/>
      <c r="S212" s="851"/>
      <c r="T212" s="851"/>
      <c r="U212" s="851"/>
      <c r="V212" s="851"/>
      <c r="W212" s="851"/>
      <c r="X212" s="851"/>
      <c r="Y212" s="851"/>
      <c r="Z212" s="851"/>
      <c r="AA212" s="851"/>
      <c r="AB212" s="851"/>
      <c r="AC212" s="851"/>
      <c r="AD212" s="851"/>
      <c r="AE212" s="851"/>
      <c r="AF212" s="851"/>
      <c r="AG212" s="851"/>
      <c r="AH212" s="851"/>
      <c r="AI212" s="851"/>
      <c r="AJ212" s="851"/>
      <c r="AK212" s="851"/>
      <c r="AL212" s="851"/>
      <c r="AM212" s="851"/>
      <c r="AN212" s="851"/>
      <c r="AO212" s="851"/>
      <c r="AP212" s="851"/>
      <c r="AQ212" s="851"/>
      <c r="AR212" s="851"/>
      <c r="AS212" s="1197" t="str">
        <f>IF(AS222=0,"",IF(AP150="","",IF(AP150&lt;10,CP207,IF(AP150&lt;50,CP208,IF(AP150&gt;=50,CP209,"")))))</f>
        <v/>
      </c>
      <c r="AT212" s="1197"/>
      <c r="AU212" s="1197"/>
      <c r="AV212" s="1197"/>
      <c r="AW212" s="1197"/>
      <c r="AX212" s="1197"/>
      <c r="AY212" s="1197"/>
      <c r="AZ212" s="1197"/>
      <c r="BA212" s="1197"/>
      <c r="BB212" s="1197"/>
      <c r="BC212" s="1197"/>
      <c r="BD212" s="1197"/>
      <c r="BE212" s="1197"/>
      <c r="BF212" s="869" t="s">
        <v>137</v>
      </c>
      <c r="BG212" s="870"/>
      <c r="BH212" s="870"/>
      <c r="BI212" s="870"/>
      <c r="BJ212" s="870"/>
      <c r="BK212" s="871"/>
      <c r="BL212" s="32"/>
      <c r="BM212" s="28"/>
      <c r="BN212" s="28"/>
      <c r="BO212" s="16"/>
      <c r="BP212" s="16"/>
      <c r="BQ212" s="16"/>
      <c r="BR212" s="16"/>
      <c r="BS212" s="16"/>
      <c r="BT212" s="16"/>
      <c r="BU212" s="16"/>
      <c r="BV212" s="16"/>
      <c r="BW212" s="16"/>
      <c r="BX212" s="16"/>
      <c r="BY212" s="16"/>
      <c r="BZ212" s="16"/>
      <c r="CA212" s="16"/>
      <c r="CB212" s="16"/>
      <c r="CC212" s="17"/>
      <c r="DG212" s="373"/>
    </row>
    <row r="213" spans="2:111" ht="18" customHeight="1">
      <c r="B213" s="15"/>
      <c r="C213" s="851" t="s">
        <v>98</v>
      </c>
      <c r="D213" s="851"/>
      <c r="E213" s="851"/>
      <c r="F213" s="851"/>
      <c r="G213" s="851"/>
      <c r="H213" s="851"/>
      <c r="I213" s="851"/>
      <c r="J213" s="851"/>
      <c r="K213" s="851"/>
      <c r="L213" s="851"/>
      <c r="M213" s="851"/>
      <c r="N213" s="851"/>
      <c r="O213" s="851"/>
      <c r="P213" s="851"/>
      <c r="Q213" s="851"/>
      <c r="R213" s="851"/>
      <c r="S213" s="851"/>
      <c r="T213" s="851"/>
      <c r="U213" s="851"/>
      <c r="V213" s="851"/>
      <c r="W213" s="851"/>
      <c r="X213" s="851"/>
      <c r="Y213" s="851"/>
      <c r="Z213" s="851"/>
      <c r="AA213" s="851"/>
      <c r="AB213" s="851"/>
      <c r="AC213" s="851"/>
      <c r="AD213" s="851"/>
      <c r="AE213" s="851"/>
      <c r="AF213" s="851"/>
      <c r="AG213" s="851"/>
      <c r="AH213" s="851"/>
      <c r="AI213" s="851"/>
      <c r="AJ213" s="851"/>
      <c r="AK213" s="851"/>
      <c r="AL213" s="851"/>
      <c r="AM213" s="851"/>
      <c r="AN213" s="851"/>
      <c r="AO213" s="851"/>
      <c r="AP213" s="851"/>
      <c r="AQ213" s="851"/>
      <c r="AR213" s="851"/>
      <c r="AS213" s="1196" t="str">
        <f>IF(AS211=0,"",IF(OR(AS211="",AS212=""),"",IF(AS211&lt;AS212,"〇","×")))</f>
        <v/>
      </c>
      <c r="AT213" s="1196"/>
      <c r="AU213" s="1196"/>
      <c r="AV213" s="1196"/>
      <c r="AW213" s="1196"/>
      <c r="AX213" s="1196"/>
      <c r="AY213" s="1196"/>
      <c r="AZ213" s="1196"/>
      <c r="BA213" s="1196"/>
      <c r="BB213" s="1196"/>
      <c r="BC213" s="1196"/>
      <c r="BD213" s="1196"/>
      <c r="BE213" s="1196"/>
      <c r="BF213" s="26"/>
      <c r="BG213" s="27"/>
      <c r="BH213" s="27"/>
      <c r="BI213" s="27"/>
      <c r="BJ213" s="27"/>
      <c r="BK213" s="27"/>
      <c r="BL213" s="28"/>
      <c r="BM213" s="28"/>
      <c r="BN213" s="28"/>
      <c r="BO213" s="16"/>
      <c r="BP213" s="16"/>
      <c r="BQ213" s="16"/>
      <c r="BR213" s="16"/>
      <c r="BS213" s="16"/>
      <c r="BT213" s="16"/>
      <c r="BU213" s="16"/>
      <c r="BV213" s="16"/>
      <c r="BW213" s="16"/>
      <c r="BX213" s="16"/>
      <c r="BY213" s="16"/>
      <c r="BZ213" s="16"/>
      <c r="CA213" s="16"/>
      <c r="CB213" s="16"/>
      <c r="CC213" s="17"/>
      <c r="DG213" s="373"/>
    </row>
    <row r="214" spans="2:111" ht="8.4499999999999993" customHeight="1">
      <c r="B214" s="35" t="s">
        <v>100</v>
      </c>
      <c r="C214" s="519"/>
      <c r="D214" s="519"/>
      <c r="E214" s="519"/>
      <c r="F214" s="519"/>
      <c r="G214" s="519"/>
      <c r="H214" s="519"/>
      <c r="I214" s="519"/>
      <c r="J214" s="519"/>
      <c r="K214" s="519"/>
      <c r="L214" s="519"/>
      <c r="M214" s="519"/>
      <c r="N214" s="519"/>
      <c r="O214" s="519"/>
      <c r="P214" s="519"/>
      <c r="Q214" s="519"/>
      <c r="R214" s="519"/>
      <c r="S214" s="519"/>
      <c r="T214" s="519"/>
      <c r="U214" s="519"/>
      <c r="V214" s="519"/>
      <c r="W214" s="519"/>
      <c r="X214" s="519"/>
      <c r="Y214" s="519"/>
      <c r="Z214" s="519"/>
      <c r="AA214" s="519"/>
      <c r="AB214" s="519"/>
      <c r="AC214" s="519"/>
      <c r="AD214" s="519"/>
      <c r="AE214" s="519"/>
      <c r="AF214" s="519"/>
      <c r="AG214" s="519"/>
      <c r="AH214" s="519"/>
      <c r="AI214" s="519"/>
      <c r="AJ214" s="519"/>
      <c r="AK214" s="519"/>
      <c r="AL214" s="519"/>
      <c r="AM214" s="519"/>
      <c r="AN214" s="519"/>
      <c r="AO214" s="519"/>
      <c r="AP214" s="519"/>
      <c r="AQ214" s="519"/>
      <c r="AR214" s="519"/>
      <c r="AS214" s="519"/>
      <c r="AT214" s="519"/>
      <c r="AU214" s="519"/>
      <c r="AV214" s="519"/>
      <c r="AW214" s="519"/>
      <c r="AX214" s="519"/>
      <c r="AY214" s="519"/>
      <c r="AZ214" s="519"/>
      <c r="BA214" s="519"/>
      <c r="BB214" s="519"/>
      <c r="BC214" s="519"/>
      <c r="BD214" s="519"/>
      <c r="BE214" s="519"/>
      <c r="BF214" s="519"/>
      <c r="BG214" s="519"/>
      <c r="BH214" s="519"/>
      <c r="BI214" s="519"/>
      <c r="BJ214" s="519"/>
      <c r="BK214" s="519"/>
      <c r="BL214" s="519"/>
      <c r="BM214" s="519"/>
      <c r="BN214" s="519"/>
      <c r="BO214" s="519"/>
      <c r="BP214" s="519"/>
      <c r="BQ214" s="519"/>
      <c r="BR214" s="519"/>
      <c r="BS214" s="519"/>
      <c r="BT214" s="519"/>
      <c r="BU214" s="519"/>
      <c r="BV214" s="519"/>
      <c r="BW214" s="519"/>
      <c r="BX214" s="519"/>
      <c r="BY214" s="519"/>
      <c r="BZ214" s="519"/>
      <c r="CA214" s="519"/>
      <c r="CB214" s="519"/>
      <c r="CC214" s="36"/>
      <c r="CE214" s="8"/>
      <c r="CF214" s="11"/>
      <c r="CG214" s="11"/>
      <c r="CH214" s="11"/>
      <c r="CI214" s="11"/>
      <c r="CJ214" s="11"/>
      <c r="CK214" s="11"/>
      <c r="CL214" s="11"/>
    </row>
    <row r="215" spans="2:111" ht="18" customHeight="1">
      <c r="B215" s="35"/>
      <c r="C215" s="1163" t="s">
        <v>245</v>
      </c>
      <c r="D215" s="1163"/>
      <c r="E215" s="1163"/>
      <c r="F215" s="1163"/>
      <c r="G215" s="1163"/>
      <c r="H215" s="1163"/>
      <c r="I215" s="1163"/>
      <c r="J215" s="1163"/>
      <c r="K215" s="1163"/>
      <c r="L215" s="1163"/>
      <c r="M215" s="1163"/>
      <c r="N215" s="1163"/>
      <c r="O215" s="1163"/>
      <c r="P215" s="1163"/>
      <c r="Q215" s="1163"/>
      <c r="R215" s="1163"/>
      <c r="S215" s="1163"/>
      <c r="T215" s="1163"/>
      <c r="U215" s="1163"/>
      <c r="V215" s="1163"/>
      <c r="W215" s="1163"/>
      <c r="X215" s="1163"/>
      <c r="Y215" s="1163"/>
      <c r="Z215" s="1163"/>
      <c r="AA215" s="1163"/>
      <c r="AB215" s="1163"/>
      <c r="AC215" s="1163"/>
      <c r="AD215" s="1163"/>
      <c r="AE215" s="1163"/>
      <c r="AF215" s="1163"/>
      <c r="AG215" s="1163"/>
      <c r="AH215" s="1163"/>
      <c r="AI215" s="1163"/>
      <c r="AJ215" s="1163"/>
      <c r="AK215" s="1163"/>
      <c r="AL215" s="1163"/>
      <c r="AM215" s="1163"/>
      <c r="AN215" s="1163"/>
      <c r="AO215" s="1163"/>
      <c r="AP215" s="1163"/>
      <c r="AQ215" s="1163"/>
      <c r="AR215" s="1163"/>
      <c r="AS215" s="1163"/>
      <c r="AT215" s="1163"/>
      <c r="AU215" s="1163"/>
      <c r="AV215" s="1163"/>
      <c r="AW215" s="1163"/>
      <c r="AX215" s="1163"/>
      <c r="AY215" s="1163"/>
      <c r="AZ215" s="1163"/>
      <c r="BA215" s="1163"/>
      <c r="BB215" s="1163"/>
      <c r="BC215" s="1163"/>
      <c r="BD215" s="1163"/>
      <c r="BE215" s="1163"/>
      <c r="BF215" s="528"/>
      <c r="BG215" s="528"/>
      <c r="BH215" s="528"/>
      <c r="BI215" s="528"/>
      <c r="BJ215" s="528"/>
      <c r="BK215" s="528"/>
      <c r="BL215" s="525"/>
      <c r="BM215" s="525"/>
      <c r="BN215" s="525"/>
      <c r="BO215" s="525"/>
      <c r="BP215" s="525"/>
      <c r="BQ215" s="525"/>
      <c r="BR215" s="519"/>
      <c r="BS215" s="519"/>
      <c r="BT215" s="519"/>
      <c r="BU215" s="519"/>
      <c r="BV215" s="519"/>
      <c r="BW215" s="519"/>
      <c r="BX215" s="519"/>
      <c r="BY215" s="519"/>
      <c r="BZ215" s="519"/>
      <c r="CA215" s="519"/>
      <c r="CB215" s="519"/>
      <c r="CC215" s="36"/>
      <c r="CE215" s="11"/>
      <c r="CF215" s="11"/>
      <c r="CG215" s="11"/>
      <c r="CH215" s="11"/>
      <c r="CI215" s="11"/>
      <c r="CJ215" s="11"/>
      <c r="CK215" s="11"/>
      <c r="CL215" s="11"/>
      <c r="CN215" s="5" t="s">
        <v>165</v>
      </c>
    </row>
    <row r="216" spans="2:111" ht="18" customHeight="1">
      <c r="B216" s="35"/>
      <c r="C216" s="1170" t="s">
        <v>254</v>
      </c>
      <c r="D216" s="1170"/>
      <c r="E216" s="1170"/>
      <c r="F216" s="1170"/>
      <c r="G216" s="1170"/>
      <c r="H216" s="1170"/>
      <c r="I216" s="1170"/>
      <c r="J216" s="1170"/>
      <c r="K216" s="1170"/>
      <c r="L216" s="1170"/>
      <c r="M216" s="1170"/>
      <c r="N216" s="1170"/>
      <c r="O216" s="1170"/>
      <c r="P216" s="1170"/>
      <c r="Q216" s="1170"/>
      <c r="R216" s="1170"/>
      <c r="S216" s="1170"/>
      <c r="T216" s="1170"/>
      <c r="U216" s="1170"/>
      <c r="V216" s="1170"/>
      <c r="W216" s="1170"/>
      <c r="X216" s="1170"/>
      <c r="Y216" s="1170"/>
      <c r="Z216" s="1170"/>
      <c r="AA216" s="1170"/>
      <c r="AB216" s="1170"/>
      <c r="AC216" s="1170"/>
      <c r="AD216" s="1170"/>
      <c r="AE216" s="1170"/>
      <c r="AF216" s="1170"/>
      <c r="AG216" s="1170"/>
      <c r="AH216" s="1170"/>
      <c r="AI216" s="1170"/>
      <c r="AJ216" s="1170"/>
      <c r="AK216" s="1170"/>
      <c r="AL216" s="1170"/>
      <c r="AM216" s="1170"/>
      <c r="AN216" s="1170"/>
      <c r="AO216" s="1170"/>
      <c r="AP216" s="1170"/>
      <c r="AQ216" s="1170"/>
      <c r="AR216" s="1170"/>
      <c r="AS216" s="1171" t="s">
        <v>548</v>
      </c>
      <c r="AT216" s="1171"/>
      <c r="AU216" s="1171"/>
      <c r="AV216" s="1171"/>
      <c r="AW216" s="1171"/>
      <c r="AX216" s="1171"/>
      <c r="AY216" s="1171"/>
      <c r="AZ216" s="1171"/>
      <c r="BA216" s="1171"/>
      <c r="BB216" s="1171"/>
      <c r="BC216" s="1171"/>
      <c r="BD216" s="1171"/>
      <c r="BE216" s="1171"/>
      <c r="BF216" s="28"/>
      <c r="BG216" s="28"/>
      <c r="BH216" s="28"/>
      <c r="BI216" s="28"/>
      <c r="BJ216" s="28"/>
      <c r="BK216" s="28"/>
      <c r="BL216" s="28"/>
      <c r="BM216" s="28"/>
      <c r="BN216" s="28"/>
      <c r="BO216" s="525"/>
      <c r="BP216" s="525"/>
      <c r="BQ216" s="525"/>
      <c r="BR216" s="519"/>
      <c r="BS216" s="519"/>
      <c r="BT216" s="519"/>
      <c r="BU216" s="519"/>
      <c r="BV216" s="519"/>
      <c r="BW216" s="519"/>
      <c r="BX216" s="519"/>
      <c r="BY216" s="519"/>
      <c r="BZ216" s="519"/>
      <c r="CA216" s="519"/>
      <c r="CB216" s="519"/>
      <c r="CC216" s="36"/>
      <c r="CE216" s="11"/>
      <c r="CF216" s="11"/>
      <c r="CG216" s="11"/>
      <c r="CH216" s="11"/>
      <c r="CI216" s="11"/>
      <c r="CJ216" s="11"/>
      <c r="CK216" s="11"/>
      <c r="CL216" s="11"/>
      <c r="CN216" s="5" t="s">
        <v>166</v>
      </c>
    </row>
    <row r="217" spans="2:111" ht="18" customHeight="1">
      <c r="B217" s="35"/>
      <c r="C217" s="1172" t="s">
        <v>246</v>
      </c>
      <c r="D217" s="1173"/>
      <c r="E217" s="1173"/>
      <c r="F217" s="1173"/>
      <c r="G217" s="1173"/>
      <c r="H217" s="1173"/>
      <c r="I217" s="1173"/>
      <c r="J217" s="1173"/>
      <c r="K217" s="1173"/>
      <c r="L217" s="1173"/>
      <c r="M217" s="1173"/>
      <c r="N217" s="1173"/>
      <c r="O217" s="1173"/>
      <c r="P217" s="1173"/>
      <c r="Q217" s="1173"/>
      <c r="R217" s="1173"/>
      <c r="S217" s="1173"/>
      <c r="T217" s="1173"/>
      <c r="U217" s="1173"/>
      <c r="V217" s="1173"/>
      <c r="W217" s="1173"/>
      <c r="X217" s="1173"/>
      <c r="Y217" s="1173"/>
      <c r="Z217" s="1173"/>
      <c r="AA217" s="1173"/>
      <c r="AB217" s="1173"/>
      <c r="AC217" s="1173"/>
      <c r="AD217" s="1173"/>
      <c r="AE217" s="1173"/>
      <c r="AF217" s="1173"/>
      <c r="AG217" s="1173"/>
      <c r="AH217" s="1173"/>
      <c r="AI217" s="1173"/>
      <c r="AJ217" s="1173"/>
      <c r="AK217" s="1173"/>
      <c r="AL217" s="1173"/>
      <c r="AM217" s="1173"/>
      <c r="AN217" s="1173"/>
      <c r="AO217" s="1173"/>
      <c r="AP217" s="1173"/>
      <c r="AQ217" s="1173"/>
      <c r="AR217" s="1174"/>
      <c r="AS217" s="1175"/>
      <c r="AT217" s="1176"/>
      <c r="AU217" s="1176"/>
      <c r="AV217" s="1176"/>
      <c r="AW217" s="1176"/>
      <c r="AX217" s="1176"/>
      <c r="AY217" s="1176"/>
      <c r="AZ217" s="1176"/>
      <c r="BA217" s="1176"/>
      <c r="BB217" s="1176"/>
      <c r="BC217" s="1176"/>
      <c r="BD217" s="1176"/>
      <c r="BE217" s="1177"/>
      <c r="BF217" s="870" t="s">
        <v>12</v>
      </c>
      <c r="BG217" s="870"/>
      <c r="BH217" s="870"/>
      <c r="BI217" s="870"/>
      <c r="BJ217" s="870"/>
      <c r="BK217" s="871"/>
      <c r="BL217" s="28"/>
      <c r="BM217" s="28"/>
      <c r="BN217" s="28"/>
      <c r="BO217" s="525"/>
      <c r="BP217" s="525"/>
      <c r="BQ217" s="525"/>
      <c r="BR217" s="519"/>
      <c r="BS217" s="519"/>
      <c r="BT217" s="519"/>
      <c r="BU217" s="519"/>
      <c r="BV217" s="519"/>
      <c r="BW217" s="519"/>
      <c r="BX217" s="519"/>
      <c r="BY217" s="519"/>
      <c r="BZ217" s="519"/>
      <c r="CA217" s="519"/>
      <c r="CB217" s="519"/>
      <c r="CC217" s="36"/>
      <c r="CE217" s="11"/>
      <c r="CF217" s="11"/>
      <c r="CG217" s="11"/>
      <c r="CH217" s="11"/>
      <c r="CI217" s="11"/>
      <c r="CJ217" s="11"/>
      <c r="CK217" s="11"/>
      <c r="CL217" s="11"/>
      <c r="CN217" s="194" t="s">
        <v>244</v>
      </c>
    </row>
    <row r="218" spans="2:111" ht="28.5" customHeight="1">
      <c r="B218" s="35"/>
      <c r="C218" s="1178" t="s">
        <v>247</v>
      </c>
      <c r="D218" s="1170"/>
      <c r="E218" s="1170"/>
      <c r="F218" s="1170"/>
      <c r="G218" s="1170"/>
      <c r="H218" s="1170"/>
      <c r="I218" s="1170"/>
      <c r="J218" s="1170"/>
      <c r="K218" s="1170"/>
      <c r="L218" s="1170"/>
      <c r="M218" s="1170"/>
      <c r="N218" s="1170"/>
      <c r="O218" s="1170"/>
      <c r="P218" s="1170"/>
      <c r="Q218" s="1170"/>
      <c r="R218" s="1170"/>
      <c r="S218" s="1170"/>
      <c r="T218" s="1170"/>
      <c r="U218" s="1170"/>
      <c r="V218" s="1170"/>
      <c r="W218" s="1170"/>
      <c r="X218" s="1170"/>
      <c r="Y218" s="1170"/>
      <c r="Z218" s="1170"/>
      <c r="AA218" s="1170"/>
      <c r="AB218" s="1170"/>
      <c r="AC218" s="1170"/>
      <c r="AD218" s="1170"/>
      <c r="AE218" s="1170"/>
      <c r="AF218" s="1170"/>
      <c r="AG218" s="1170"/>
      <c r="AH218" s="1170"/>
      <c r="AI218" s="1170"/>
      <c r="AJ218" s="1170"/>
      <c r="AK218" s="1170"/>
      <c r="AL218" s="1170"/>
      <c r="AM218" s="1170"/>
      <c r="AN218" s="1170"/>
      <c r="AO218" s="1170"/>
      <c r="AP218" s="1170"/>
      <c r="AQ218" s="1170"/>
      <c r="AR218" s="1170"/>
      <c r="AS218" s="1171"/>
      <c r="AT218" s="1171"/>
      <c r="AU218" s="1171"/>
      <c r="AV218" s="1171"/>
      <c r="AW218" s="1171"/>
      <c r="AX218" s="1171"/>
      <c r="AY218" s="1171"/>
      <c r="AZ218" s="1171"/>
      <c r="BA218" s="1171"/>
      <c r="BB218" s="1171"/>
      <c r="BC218" s="1171"/>
      <c r="BD218" s="1171"/>
      <c r="BE218" s="1171"/>
      <c r="BF218" s="1161" t="s">
        <v>313</v>
      </c>
      <c r="BG218" s="1161"/>
      <c r="BH218" s="1161"/>
      <c r="BI218" s="1161"/>
      <c r="BJ218" s="1161"/>
      <c r="BK218" s="1161"/>
      <c r="BL218" s="1161"/>
      <c r="BM218" s="1161"/>
      <c r="BN218" s="1161"/>
      <c r="BO218" s="1161"/>
      <c r="BP218" s="1161"/>
      <c r="BQ218" s="1161"/>
      <c r="BR218" s="1161"/>
      <c r="BS218" s="1161"/>
      <c r="BT218" s="1161"/>
      <c r="BU218" s="1161"/>
      <c r="BV218" s="1161"/>
      <c r="BW218" s="1161"/>
      <c r="BX218" s="1161"/>
      <c r="BY218" s="1161"/>
      <c r="BZ218" s="1161"/>
      <c r="CA218" s="1161"/>
      <c r="CB218" s="1161"/>
      <c r="CC218" s="1162"/>
      <c r="CE218" s="11"/>
      <c r="CF218" s="11"/>
      <c r="CG218" s="11"/>
      <c r="CH218" s="11"/>
      <c r="CI218" s="11"/>
      <c r="CJ218" s="11"/>
      <c r="CK218" s="11"/>
      <c r="CL218" s="11"/>
      <c r="CN218" s="194" t="s">
        <v>180</v>
      </c>
    </row>
    <row r="219" spans="2:111" ht="28.5" customHeight="1">
      <c r="B219" s="35"/>
      <c r="C219" s="1164" t="s">
        <v>255</v>
      </c>
      <c r="D219" s="1165"/>
      <c r="E219" s="1165"/>
      <c r="F219" s="1165"/>
      <c r="G219" s="1165"/>
      <c r="H219" s="1165"/>
      <c r="I219" s="1165"/>
      <c r="J219" s="1165"/>
      <c r="K219" s="1165"/>
      <c r="L219" s="1165"/>
      <c r="M219" s="1165"/>
      <c r="N219" s="1165"/>
      <c r="O219" s="1165"/>
      <c r="P219" s="1165"/>
      <c r="Q219" s="1165"/>
      <c r="R219" s="1165"/>
      <c r="S219" s="1165"/>
      <c r="T219" s="1165"/>
      <c r="U219" s="1165"/>
      <c r="V219" s="1165"/>
      <c r="W219" s="1165"/>
      <c r="X219" s="1165"/>
      <c r="Y219" s="1165"/>
      <c r="Z219" s="1165"/>
      <c r="AA219" s="1165"/>
      <c r="AB219" s="1165"/>
      <c r="AC219" s="1165"/>
      <c r="AD219" s="1165"/>
      <c r="AE219" s="1165"/>
      <c r="AF219" s="1165"/>
      <c r="AG219" s="1165"/>
      <c r="AH219" s="1165"/>
      <c r="AI219" s="1165"/>
      <c r="AJ219" s="1165"/>
      <c r="AK219" s="1165"/>
      <c r="AL219" s="1165"/>
      <c r="AM219" s="1165"/>
      <c r="AN219" s="1165"/>
      <c r="AO219" s="1165"/>
      <c r="AP219" s="1165"/>
      <c r="AQ219" s="1165"/>
      <c r="AR219" s="1165"/>
      <c r="AS219" s="1189"/>
      <c r="AT219" s="1190"/>
      <c r="AU219" s="1190"/>
      <c r="AV219" s="1190"/>
      <c r="AW219" s="1190"/>
      <c r="AX219" s="1190"/>
      <c r="AY219" s="1190"/>
      <c r="AZ219" s="1190"/>
      <c r="BA219" s="1190"/>
      <c r="BB219" s="1190"/>
      <c r="BC219" s="1190"/>
      <c r="BD219" s="1190"/>
      <c r="BE219" s="1191"/>
      <c r="BF219" s="948" t="s">
        <v>2</v>
      </c>
      <c r="BG219" s="1169"/>
      <c r="BH219" s="1169"/>
      <c r="BI219" s="1169"/>
      <c r="BJ219" s="1169"/>
      <c r="BK219" s="1169"/>
      <c r="BL219" s="1160" t="s">
        <v>314</v>
      </c>
      <c r="BM219" s="1161"/>
      <c r="BN219" s="1161"/>
      <c r="BO219" s="1161"/>
      <c r="BP219" s="1161"/>
      <c r="BQ219" s="1161"/>
      <c r="BR219" s="1161"/>
      <c r="BS219" s="1161"/>
      <c r="BT219" s="1161"/>
      <c r="BU219" s="1161"/>
      <c r="BV219" s="1161"/>
      <c r="BW219" s="1161"/>
      <c r="BX219" s="1161"/>
      <c r="BY219" s="1161"/>
      <c r="BZ219" s="1161"/>
      <c r="CA219" s="1161"/>
      <c r="CB219" s="1161"/>
      <c r="CC219" s="1162"/>
      <c r="CE219" s="11"/>
      <c r="CF219" s="11"/>
      <c r="CG219" s="11"/>
      <c r="CH219" s="11"/>
      <c r="CI219" s="11"/>
      <c r="CJ219" s="11"/>
      <c r="CK219" s="11"/>
      <c r="CL219" s="11"/>
    </row>
    <row r="220" spans="2:111" ht="28.5" customHeight="1">
      <c r="B220" s="35"/>
      <c r="C220" s="1164" t="s">
        <v>256</v>
      </c>
      <c r="D220" s="1165"/>
      <c r="E220" s="1165"/>
      <c r="F220" s="1165"/>
      <c r="G220" s="1165"/>
      <c r="H220" s="1165"/>
      <c r="I220" s="1165"/>
      <c r="J220" s="1165"/>
      <c r="K220" s="1165"/>
      <c r="L220" s="1165"/>
      <c r="M220" s="1165"/>
      <c r="N220" s="1165"/>
      <c r="O220" s="1165"/>
      <c r="P220" s="1165"/>
      <c r="Q220" s="1165"/>
      <c r="R220" s="1165"/>
      <c r="S220" s="1165"/>
      <c r="T220" s="1165"/>
      <c r="U220" s="1165"/>
      <c r="V220" s="1165"/>
      <c r="W220" s="1165"/>
      <c r="X220" s="1165"/>
      <c r="Y220" s="1165"/>
      <c r="Z220" s="1165"/>
      <c r="AA220" s="1165"/>
      <c r="AB220" s="1165"/>
      <c r="AC220" s="1165"/>
      <c r="AD220" s="1165"/>
      <c r="AE220" s="1165"/>
      <c r="AF220" s="1165"/>
      <c r="AG220" s="1165"/>
      <c r="AH220" s="1165"/>
      <c r="AI220" s="1165"/>
      <c r="AJ220" s="1165"/>
      <c r="AK220" s="1165"/>
      <c r="AL220" s="1165"/>
      <c r="AM220" s="1165"/>
      <c r="AN220" s="1165"/>
      <c r="AO220" s="1165"/>
      <c r="AP220" s="1165"/>
      <c r="AQ220" s="1165"/>
      <c r="AR220" s="1165"/>
      <c r="AS220" s="1166" t="str">
        <f>IF($AS$218="","",IF($AS$218="切り分けできる",0,ROUNDDOWN(ROUNDDOWN($AS$217,1)*20000,0)))</f>
        <v/>
      </c>
      <c r="AT220" s="1167"/>
      <c r="AU220" s="1167"/>
      <c r="AV220" s="1167"/>
      <c r="AW220" s="1167"/>
      <c r="AX220" s="1167"/>
      <c r="AY220" s="1167"/>
      <c r="AZ220" s="1167"/>
      <c r="BA220" s="1167"/>
      <c r="BB220" s="1167"/>
      <c r="BC220" s="1167"/>
      <c r="BD220" s="1167"/>
      <c r="BE220" s="1168"/>
      <c r="BF220" s="948" t="s">
        <v>2</v>
      </c>
      <c r="BG220" s="1169"/>
      <c r="BH220" s="1169"/>
      <c r="BI220" s="1169"/>
      <c r="BJ220" s="1169"/>
      <c r="BK220" s="1169"/>
      <c r="BL220" s="28"/>
      <c r="BM220" s="28"/>
      <c r="BN220" s="28"/>
      <c r="BO220" s="525"/>
      <c r="BP220" s="525"/>
      <c r="BQ220" s="525"/>
      <c r="BR220" s="519"/>
      <c r="BS220" s="519"/>
      <c r="BT220" s="519"/>
      <c r="BU220" s="519"/>
      <c r="BV220" s="519"/>
      <c r="BW220" s="519"/>
      <c r="BX220" s="519"/>
      <c r="BY220" s="519"/>
      <c r="BZ220" s="519"/>
      <c r="CA220" s="519"/>
      <c r="CB220" s="519"/>
      <c r="CC220" s="36"/>
      <c r="CE220" s="11"/>
      <c r="CF220" s="11"/>
      <c r="CG220" s="11"/>
      <c r="CH220" s="11"/>
      <c r="CI220" s="11"/>
      <c r="CJ220" s="11"/>
      <c r="CK220" s="11"/>
      <c r="CL220" s="11"/>
    </row>
    <row r="221" spans="2:111" ht="18" customHeight="1">
      <c r="B221" s="35"/>
      <c r="C221" s="1172" t="s">
        <v>257</v>
      </c>
      <c r="D221" s="1173"/>
      <c r="E221" s="1173"/>
      <c r="F221" s="1173"/>
      <c r="G221" s="1173"/>
      <c r="H221" s="1173"/>
      <c r="I221" s="1173"/>
      <c r="J221" s="1173"/>
      <c r="K221" s="1173"/>
      <c r="L221" s="1173"/>
      <c r="M221" s="1173"/>
      <c r="N221" s="1173"/>
      <c r="O221" s="1173"/>
      <c r="P221" s="1173"/>
      <c r="Q221" s="1173"/>
      <c r="R221" s="1173"/>
      <c r="S221" s="1173"/>
      <c r="T221" s="1173"/>
      <c r="U221" s="1173"/>
      <c r="V221" s="1173"/>
      <c r="W221" s="1173"/>
      <c r="X221" s="1173"/>
      <c r="Y221" s="1173"/>
      <c r="Z221" s="1173"/>
      <c r="AA221" s="1173"/>
      <c r="AB221" s="1173"/>
      <c r="AC221" s="1173"/>
      <c r="AD221" s="1173"/>
      <c r="AE221" s="1173"/>
      <c r="AF221" s="1173"/>
      <c r="AG221" s="1173"/>
      <c r="AH221" s="1173"/>
      <c r="AI221" s="1173"/>
      <c r="AJ221" s="1173"/>
      <c r="AK221" s="1173"/>
      <c r="AL221" s="1173"/>
      <c r="AM221" s="1173"/>
      <c r="AN221" s="1173"/>
      <c r="AO221" s="1173"/>
      <c r="AP221" s="1173"/>
      <c r="AQ221" s="1173"/>
      <c r="AR221" s="1174"/>
      <c r="AS221" s="1166" t="str">
        <f>IF(AS216="","",IF(AP151="","",IF(AND(AS216=AS217,AS218=""),"",IF(AND(AS216=AS217,AS218="切り分けできる",AS219=""),"",'C-1経費内訳（全体）'!W12))))</f>
        <v/>
      </c>
      <c r="AT221" s="1167"/>
      <c r="AU221" s="1167"/>
      <c r="AV221" s="1167"/>
      <c r="AW221" s="1167"/>
      <c r="AX221" s="1167"/>
      <c r="AY221" s="1167"/>
      <c r="AZ221" s="1167"/>
      <c r="BA221" s="1167"/>
      <c r="BB221" s="1167"/>
      <c r="BC221" s="1167"/>
      <c r="BD221" s="1167"/>
      <c r="BE221" s="1168"/>
      <c r="BF221" s="948" t="s">
        <v>2</v>
      </c>
      <c r="BG221" s="1169"/>
      <c r="BH221" s="1169"/>
      <c r="BI221" s="1169"/>
      <c r="BJ221" s="1169"/>
      <c r="BK221" s="1169"/>
      <c r="BL221" s="557"/>
      <c r="BM221" s="557"/>
      <c r="BN221" s="557"/>
      <c r="BO221" s="525"/>
      <c r="BP221" s="525"/>
      <c r="BQ221" s="525"/>
      <c r="BR221" s="519"/>
      <c r="BS221" s="519"/>
      <c r="BT221" s="519"/>
      <c r="BU221" s="519"/>
      <c r="BV221" s="519"/>
      <c r="BW221" s="519"/>
      <c r="BX221" s="519"/>
      <c r="BY221" s="519"/>
      <c r="BZ221" s="519"/>
      <c r="CA221" s="519"/>
      <c r="CB221" s="519"/>
      <c r="CC221" s="36"/>
      <c r="CE221" s="11"/>
      <c r="CF221" s="11"/>
      <c r="CG221" s="11"/>
      <c r="CH221" s="11"/>
      <c r="CI221" s="11"/>
      <c r="CJ221" s="11"/>
      <c r="CK221" s="11"/>
      <c r="CL221" s="11"/>
      <c r="CO221" s="189"/>
      <c r="CP221" s="189" t="s">
        <v>171</v>
      </c>
      <c r="CQ221" s="189" t="s">
        <v>115</v>
      </c>
      <c r="CR221" s="189" t="s">
        <v>119</v>
      </c>
    </row>
    <row r="222" spans="2:111" ht="18" customHeight="1">
      <c r="B222" s="35"/>
      <c r="C222" s="1172" t="s">
        <v>258</v>
      </c>
      <c r="D222" s="1173"/>
      <c r="E222" s="1173"/>
      <c r="F222" s="1173"/>
      <c r="G222" s="1173"/>
      <c r="H222" s="1173"/>
      <c r="I222" s="1173"/>
      <c r="J222" s="1173"/>
      <c r="K222" s="1173"/>
      <c r="L222" s="1173"/>
      <c r="M222" s="1173"/>
      <c r="N222" s="1173"/>
      <c r="O222" s="1173"/>
      <c r="P222" s="1173"/>
      <c r="Q222" s="1173"/>
      <c r="R222" s="1173"/>
      <c r="S222" s="1173"/>
      <c r="T222" s="1173"/>
      <c r="U222" s="1173"/>
      <c r="V222" s="1173"/>
      <c r="W222" s="1173"/>
      <c r="X222" s="1173"/>
      <c r="Y222" s="1173"/>
      <c r="Z222" s="1173"/>
      <c r="AA222" s="1173"/>
      <c r="AB222" s="1173"/>
      <c r="AC222" s="1173"/>
      <c r="AD222" s="1173"/>
      <c r="AE222" s="1173"/>
      <c r="AF222" s="1173"/>
      <c r="AG222" s="1173"/>
      <c r="AH222" s="1173"/>
      <c r="AI222" s="1173"/>
      <c r="AJ222" s="1173"/>
      <c r="AK222" s="1173"/>
      <c r="AL222" s="1173"/>
      <c r="AM222" s="1173"/>
      <c r="AN222" s="1173"/>
      <c r="AO222" s="1173"/>
      <c r="AP222" s="1173"/>
      <c r="AQ222" s="1173"/>
      <c r="AR222" s="1174"/>
      <c r="AS222" s="1166" t="str">
        <f>IF(AP151="","",IF(AS221="","",IF(AS221=0,"",IF(AS221&lt;SUM(AS219,AS220),"",ROUNDDOWN((AS221-SUM(AS219,AS220))/ROUNDDOWN(AP151,1),0)))))</f>
        <v/>
      </c>
      <c r="AT222" s="1167"/>
      <c r="AU222" s="1167"/>
      <c r="AV222" s="1167"/>
      <c r="AW222" s="1167"/>
      <c r="AX222" s="1167"/>
      <c r="AY222" s="1167"/>
      <c r="AZ222" s="1167"/>
      <c r="BA222" s="1167"/>
      <c r="BB222" s="1167"/>
      <c r="BC222" s="1167"/>
      <c r="BD222" s="1167"/>
      <c r="BE222" s="1168"/>
      <c r="BF222" s="947" t="s">
        <v>108</v>
      </c>
      <c r="BG222" s="947"/>
      <c r="BH222" s="947"/>
      <c r="BI222" s="947"/>
      <c r="BJ222" s="947"/>
      <c r="BK222" s="948"/>
      <c r="BL222" s="1160" t="s">
        <v>315</v>
      </c>
      <c r="BM222" s="1161"/>
      <c r="BN222" s="1161"/>
      <c r="BO222" s="1161"/>
      <c r="BP222" s="1161"/>
      <c r="BQ222" s="1161"/>
      <c r="BR222" s="1161"/>
      <c r="BS222" s="1161"/>
      <c r="BT222" s="1161"/>
      <c r="BU222" s="1161"/>
      <c r="BV222" s="1161"/>
      <c r="BW222" s="1161"/>
      <c r="BX222" s="1161"/>
      <c r="BY222" s="1161"/>
      <c r="BZ222" s="1161"/>
      <c r="CA222" s="1161"/>
      <c r="CB222" s="1161"/>
      <c r="CC222" s="1162"/>
      <c r="CE222" s="11"/>
      <c r="CF222" s="11"/>
      <c r="CG222" s="11"/>
      <c r="CH222" s="11"/>
      <c r="CI222" s="11"/>
      <c r="CJ222" s="11"/>
      <c r="CK222" s="11"/>
      <c r="CL222" s="11"/>
      <c r="CO222" s="193" t="s">
        <v>177</v>
      </c>
      <c r="CP222" s="190">
        <v>120000</v>
      </c>
      <c r="CQ222" s="190">
        <v>120000</v>
      </c>
      <c r="CR222" s="190">
        <v>120000</v>
      </c>
    </row>
    <row r="223" spans="2:111" ht="18" customHeight="1">
      <c r="B223" s="35"/>
      <c r="C223" s="1172" t="s">
        <v>259</v>
      </c>
      <c r="D223" s="1173"/>
      <c r="E223" s="1173"/>
      <c r="F223" s="1173"/>
      <c r="G223" s="1173"/>
      <c r="H223" s="1173"/>
      <c r="I223" s="1173"/>
      <c r="J223" s="1173"/>
      <c r="K223" s="1173"/>
      <c r="L223" s="1173"/>
      <c r="M223" s="1173"/>
      <c r="N223" s="1173"/>
      <c r="O223" s="1173"/>
      <c r="P223" s="1173"/>
      <c r="Q223" s="1173"/>
      <c r="R223" s="1173"/>
      <c r="S223" s="1173"/>
      <c r="T223" s="1173"/>
      <c r="U223" s="1173"/>
      <c r="V223" s="1173"/>
      <c r="W223" s="1173"/>
      <c r="X223" s="1173"/>
      <c r="Y223" s="1173"/>
      <c r="Z223" s="1173"/>
      <c r="AA223" s="1173"/>
      <c r="AB223" s="1173"/>
      <c r="AC223" s="1173"/>
      <c r="AD223" s="1173"/>
      <c r="AE223" s="1173"/>
      <c r="AF223" s="1173"/>
      <c r="AG223" s="1173"/>
      <c r="AH223" s="1173"/>
      <c r="AI223" s="1173"/>
      <c r="AJ223" s="1173"/>
      <c r="AK223" s="1173"/>
      <c r="AL223" s="1173"/>
      <c r="AM223" s="1173"/>
      <c r="AN223" s="1173"/>
      <c r="AO223" s="1173"/>
      <c r="AP223" s="1173"/>
      <c r="AQ223" s="1173"/>
      <c r="AR223" s="1174"/>
      <c r="AS223" s="1166" t="str">
        <f>IF(AP151="","",IF(AS222="","",IF(Z151="業務・産業用",CP222,IF(Z151="家庭用",CP223,""))))</f>
        <v/>
      </c>
      <c r="AT223" s="1167"/>
      <c r="AU223" s="1167"/>
      <c r="AV223" s="1167"/>
      <c r="AW223" s="1167"/>
      <c r="AX223" s="1167"/>
      <c r="AY223" s="1167"/>
      <c r="AZ223" s="1167"/>
      <c r="BA223" s="1167"/>
      <c r="BB223" s="1167"/>
      <c r="BC223" s="1167"/>
      <c r="BD223" s="1167"/>
      <c r="BE223" s="1168"/>
      <c r="BF223" s="947" t="s">
        <v>108</v>
      </c>
      <c r="BG223" s="947"/>
      <c r="BH223" s="947"/>
      <c r="BI223" s="947"/>
      <c r="BJ223" s="947"/>
      <c r="BK223" s="948"/>
      <c r="BL223" s="1160"/>
      <c r="BM223" s="1161"/>
      <c r="BN223" s="1161"/>
      <c r="BO223" s="1161"/>
      <c r="BP223" s="1161"/>
      <c r="BQ223" s="1161"/>
      <c r="BR223" s="1161"/>
      <c r="BS223" s="1161"/>
      <c r="BT223" s="1161"/>
      <c r="BU223" s="1161"/>
      <c r="BV223" s="1161"/>
      <c r="BW223" s="1161"/>
      <c r="BX223" s="1161"/>
      <c r="BY223" s="1161"/>
      <c r="BZ223" s="1161"/>
      <c r="CA223" s="1161"/>
      <c r="CB223" s="1161"/>
      <c r="CC223" s="1162"/>
      <c r="CE223" s="11"/>
      <c r="CF223" s="11"/>
      <c r="CG223" s="11"/>
      <c r="CH223" s="11"/>
      <c r="CI223" s="11"/>
      <c r="CJ223" s="11"/>
      <c r="CK223" s="11"/>
      <c r="CL223" s="11"/>
      <c r="CO223" s="62" t="s">
        <v>172</v>
      </c>
      <c r="CP223" s="190">
        <v>135000</v>
      </c>
      <c r="CQ223" s="190">
        <v>135000</v>
      </c>
      <c r="CR223" s="190">
        <v>135000</v>
      </c>
    </row>
    <row r="224" spans="2:111" ht="18" customHeight="1">
      <c r="B224" s="35"/>
      <c r="C224" s="1192" t="s">
        <v>98</v>
      </c>
      <c r="D224" s="947"/>
      <c r="E224" s="947"/>
      <c r="F224" s="947"/>
      <c r="G224" s="947"/>
      <c r="H224" s="947"/>
      <c r="I224" s="947"/>
      <c r="J224" s="947"/>
      <c r="K224" s="947"/>
      <c r="L224" s="947"/>
      <c r="M224" s="947"/>
      <c r="N224" s="947"/>
      <c r="O224" s="947"/>
      <c r="P224" s="947"/>
      <c r="Q224" s="947"/>
      <c r="R224" s="947"/>
      <c r="S224" s="947"/>
      <c r="T224" s="947"/>
      <c r="U224" s="947"/>
      <c r="V224" s="947"/>
      <c r="W224" s="947"/>
      <c r="X224" s="947"/>
      <c r="Y224" s="947"/>
      <c r="Z224" s="947"/>
      <c r="AA224" s="947"/>
      <c r="AB224" s="947"/>
      <c r="AC224" s="947"/>
      <c r="AD224" s="947"/>
      <c r="AE224" s="947"/>
      <c r="AF224" s="947"/>
      <c r="AG224" s="947"/>
      <c r="AH224" s="947"/>
      <c r="AI224" s="947"/>
      <c r="AJ224" s="947"/>
      <c r="AK224" s="947"/>
      <c r="AL224" s="947"/>
      <c r="AM224" s="947"/>
      <c r="AN224" s="947"/>
      <c r="AO224" s="947"/>
      <c r="AP224" s="947"/>
      <c r="AQ224" s="947"/>
      <c r="AR224" s="948"/>
      <c r="AS224" s="1193" t="str">
        <f>IF(OR(AP151="",AS216=""),"",IF(AS223="","",IF(AS222&lt;=AS223,"〇","×")))</f>
        <v/>
      </c>
      <c r="AT224" s="1194"/>
      <c r="AU224" s="1194"/>
      <c r="AV224" s="1194"/>
      <c r="AW224" s="1194"/>
      <c r="AX224" s="1194"/>
      <c r="AY224" s="1194"/>
      <c r="AZ224" s="1194"/>
      <c r="BA224" s="1194"/>
      <c r="BB224" s="1194"/>
      <c r="BC224" s="1194"/>
      <c r="BD224" s="1194"/>
      <c r="BE224" s="1195"/>
      <c r="BF224" s="528"/>
      <c r="BG224" s="528"/>
      <c r="BH224" s="528"/>
      <c r="BI224" s="528"/>
      <c r="BJ224" s="528"/>
      <c r="BK224" s="528"/>
      <c r="BL224" s="525"/>
      <c r="BM224" s="525"/>
      <c r="BN224" s="525"/>
      <c r="BO224" s="525"/>
      <c r="BP224" s="525"/>
      <c r="BQ224" s="525"/>
      <c r="BR224" s="519"/>
      <c r="BS224" s="519"/>
      <c r="BT224" s="519"/>
      <c r="BU224" s="519"/>
      <c r="BV224" s="519"/>
      <c r="BW224" s="519"/>
      <c r="BX224" s="519"/>
      <c r="BY224" s="519"/>
      <c r="BZ224" s="519"/>
      <c r="CA224" s="519"/>
      <c r="CB224" s="519"/>
      <c r="CC224" s="36"/>
      <c r="CE224" s="11"/>
      <c r="CF224" s="11"/>
      <c r="CG224" s="11"/>
      <c r="CH224" s="11"/>
      <c r="CI224" s="11"/>
      <c r="CJ224" s="11"/>
      <c r="CK224" s="11"/>
      <c r="CL224" s="11"/>
    </row>
    <row r="225" spans="2:90" ht="18" customHeight="1" thickBot="1">
      <c r="B225" s="37"/>
      <c r="C225" s="73"/>
      <c r="D225" s="73"/>
      <c r="E225" s="73"/>
      <c r="F225" s="73"/>
      <c r="G225" s="73"/>
      <c r="H225" s="73"/>
      <c r="I225" s="73"/>
      <c r="J225" s="73"/>
      <c r="K225" s="73"/>
      <c r="L225" s="73"/>
      <c r="M225" s="73"/>
      <c r="N225" s="73"/>
      <c r="O225" s="73"/>
      <c r="P225" s="73"/>
      <c r="Q225" s="73"/>
      <c r="R225" s="73"/>
      <c r="S225" s="73"/>
      <c r="T225" s="73"/>
      <c r="U225" s="73"/>
      <c r="V225" s="73"/>
      <c r="W225" s="73"/>
      <c r="X225" s="73"/>
      <c r="Y225" s="73"/>
      <c r="Z225" s="73"/>
      <c r="AA225" s="73"/>
      <c r="AB225" s="73"/>
      <c r="AC225" s="73"/>
      <c r="AD225" s="73"/>
      <c r="AE225" s="73"/>
      <c r="AF225" s="73"/>
      <c r="AG225" s="73"/>
      <c r="AH225" s="73"/>
      <c r="AI225" s="73"/>
      <c r="AJ225" s="73"/>
      <c r="AK225" s="73"/>
      <c r="AL225" s="73"/>
      <c r="AM225" s="73"/>
      <c r="AN225" s="73"/>
      <c r="AO225" s="73"/>
      <c r="AP225" s="73"/>
      <c r="AQ225" s="73"/>
      <c r="AR225" s="73"/>
      <c r="AS225" s="74"/>
      <c r="AT225" s="74"/>
      <c r="AU225" s="74"/>
      <c r="AV225" s="74"/>
      <c r="AW225" s="74"/>
      <c r="AX225" s="74"/>
      <c r="AY225" s="74"/>
      <c r="AZ225" s="74"/>
      <c r="BA225" s="74"/>
      <c r="BB225" s="74"/>
      <c r="BC225" s="74"/>
      <c r="BD225" s="74"/>
      <c r="BE225" s="74"/>
      <c r="BF225" s="41"/>
      <c r="BG225" s="41"/>
      <c r="BH225" s="41"/>
      <c r="BI225" s="41"/>
      <c r="BJ225" s="41"/>
      <c r="BK225" s="41"/>
      <c r="BL225" s="42"/>
      <c r="BM225" s="42"/>
      <c r="BN225" s="42"/>
      <c r="BO225" s="42"/>
      <c r="BP225" s="42"/>
      <c r="BQ225" s="42"/>
      <c r="BR225" s="38"/>
      <c r="BS225" s="38"/>
      <c r="BT225" s="38"/>
      <c r="BU225" s="38"/>
      <c r="BV225" s="38"/>
      <c r="BW225" s="38"/>
      <c r="BX225" s="38"/>
      <c r="BY225" s="38"/>
      <c r="BZ225" s="38"/>
      <c r="CA225" s="38"/>
      <c r="CB225" s="38"/>
      <c r="CC225" s="39"/>
      <c r="CE225" s="11" t="e">
        <f>AS223*AP151</f>
        <v>#VALUE!</v>
      </c>
      <c r="CF225" s="11"/>
      <c r="CG225" s="11"/>
      <c r="CH225" s="11"/>
      <c r="CI225" s="11"/>
      <c r="CJ225" s="11"/>
      <c r="CK225" s="11"/>
      <c r="CL225" s="11"/>
    </row>
    <row r="226" spans="2:90" ht="18" customHeight="1" thickBot="1">
      <c r="B226" s="775" t="s">
        <v>327</v>
      </c>
      <c r="C226" s="776"/>
      <c r="D226" s="776"/>
      <c r="E226" s="776"/>
      <c r="F226" s="776"/>
      <c r="G226" s="776"/>
      <c r="H226" s="776"/>
      <c r="I226" s="776"/>
      <c r="J226" s="776"/>
      <c r="K226" s="776"/>
      <c r="L226" s="776"/>
      <c r="M226" s="776"/>
      <c r="N226" s="776"/>
      <c r="O226" s="776"/>
      <c r="P226" s="776"/>
      <c r="Q226" s="776"/>
      <c r="R226" s="776"/>
      <c r="S226" s="776"/>
      <c r="T226" s="776"/>
      <c r="U226" s="776"/>
      <c r="V226" s="776"/>
      <c r="W226" s="776"/>
      <c r="X226" s="776"/>
      <c r="Y226" s="776"/>
      <c r="Z226" s="776"/>
      <c r="AA226" s="776"/>
      <c r="AB226" s="776"/>
      <c r="AC226" s="776"/>
      <c r="AD226" s="776"/>
      <c r="AE226" s="776"/>
      <c r="AF226" s="776"/>
      <c r="AG226" s="776"/>
      <c r="AH226" s="776"/>
      <c r="AI226" s="776"/>
      <c r="AJ226" s="776"/>
      <c r="AK226" s="776"/>
      <c r="AL226" s="776"/>
      <c r="AM226" s="776"/>
      <c r="AN226" s="776"/>
      <c r="AO226" s="776"/>
      <c r="AP226" s="776"/>
      <c r="AQ226" s="776"/>
      <c r="AR226" s="776"/>
      <c r="AS226" s="776"/>
      <c r="AT226" s="776"/>
      <c r="AU226" s="776"/>
      <c r="AV226" s="776"/>
      <c r="AW226" s="776"/>
      <c r="AX226" s="776"/>
      <c r="AY226" s="776"/>
      <c r="AZ226" s="776"/>
      <c r="BA226" s="776"/>
      <c r="BB226" s="776"/>
      <c r="BC226" s="776"/>
      <c r="BD226" s="776"/>
      <c r="BE226" s="776"/>
      <c r="BF226" s="776"/>
      <c r="BG226" s="776"/>
      <c r="BH226" s="776"/>
      <c r="BI226" s="776"/>
      <c r="BJ226" s="776"/>
      <c r="BK226" s="776"/>
      <c r="BL226" s="776"/>
      <c r="BM226" s="776"/>
      <c r="BN226" s="776"/>
      <c r="BO226" s="776"/>
      <c r="BP226" s="776"/>
      <c r="BQ226" s="776"/>
      <c r="BR226" s="776"/>
      <c r="BS226" s="776"/>
      <c r="BT226" s="776"/>
      <c r="BU226" s="776"/>
      <c r="BV226" s="776"/>
      <c r="BW226" s="776"/>
      <c r="BX226" s="776"/>
      <c r="BY226" s="776"/>
      <c r="BZ226" s="776"/>
      <c r="CA226" s="776"/>
      <c r="CB226" s="776"/>
      <c r="CC226" s="777"/>
    </row>
    <row r="227" spans="2:90" ht="18" customHeight="1">
      <c r="B227" s="18"/>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c r="AV227" s="19"/>
      <c r="AW227" s="19"/>
      <c r="AX227" s="19"/>
      <c r="AY227" s="19"/>
      <c r="AZ227" s="19"/>
      <c r="BA227" s="19"/>
      <c r="BB227" s="19"/>
      <c r="BC227" s="19"/>
      <c r="BD227" s="19"/>
      <c r="BE227" s="19"/>
      <c r="BF227" s="19"/>
      <c r="BG227" s="19"/>
      <c r="BH227" s="19"/>
      <c r="BI227" s="19"/>
      <c r="BJ227" s="19"/>
      <c r="BK227" s="19"/>
      <c r="BL227" s="19"/>
      <c r="BM227" s="19"/>
      <c r="BN227" s="19"/>
      <c r="BO227" s="19"/>
      <c r="BP227" s="19"/>
      <c r="BQ227" s="19"/>
      <c r="BR227" s="19"/>
      <c r="BS227" s="19"/>
      <c r="BT227" s="19"/>
      <c r="BU227" s="19"/>
      <c r="BV227" s="19"/>
      <c r="BW227" s="19"/>
      <c r="BX227" s="19"/>
      <c r="BY227" s="19"/>
      <c r="BZ227" s="19"/>
      <c r="CA227" s="19"/>
      <c r="CB227" s="19"/>
      <c r="CC227" s="538"/>
    </row>
    <row r="228" spans="2:90" ht="18" customHeight="1">
      <c r="B228" s="15"/>
      <c r="C228" s="688" t="s">
        <v>228</v>
      </c>
      <c r="D228" s="688"/>
      <c r="E228" s="688"/>
      <c r="F228" s="688"/>
      <c r="G228" s="688"/>
      <c r="H228" s="688"/>
      <c r="I228" s="688"/>
      <c r="J228" s="688"/>
      <c r="K228" s="688"/>
      <c r="L228" s="1179"/>
      <c r="M228" s="1179"/>
      <c r="N228" s="1179"/>
      <c r="O228" s="1179"/>
      <c r="P228" s="1179"/>
      <c r="Q228" s="1179"/>
      <c r="R228" s="1179"/>
      <c r="S228" s="1179"/>
      <c r="T228" s="1179"/>
      <c r="U228" s="1179"/>
      <c r="V228" s="1179"/>
      <c r="W228" s="1179"/>
      <c r="X228" s="1179"/>
      <c r="Y228" s="1179"/>
      <c r="Z228" s="1179"/>
      <c r="AA228" s="1179"/>
      <c r="AB228" s="1179"/>
      <c r="AC228" s="1179"/>
      <c r="AD228" s="1179"/>
      <c r="AE228" s="1179"/>
      <c r="AH228" s="1101" t="s">
        <v>229</v>
      </c>
      <c r="AI228" s="1101"/>
      <c r="AJ228" s="1101"/>
      <c r="AK228" s="1101"/>
      <c r="AL228" s="1101"/>
      <c r="AM228" s="1101"/>
      <c r="AN228" s="1101"/>
      <c r="AO228" s="1101"/>
      <c r="AP228" s="1101"/>
      <c r="AQ228" s="1101"/>
      <c r="AR228" s="1101"/>
      <c r="AS228" s="1101"/>
      <c r="AT228" s="1101"/>
      <c r="AU228" s="1101"/>
      <c r="AV228" s="1101"/>
      <c r="AW228" s="1101"/>
      <c r="AX228" s="1101"/>
      <c r="AY228" s="1101"/>
      <c r="AZ228" s="1101"/>
      <c r="BA228" s="1101"/>
      <c r="BB228" s="1101"/>
      <c r="BC228" s="1101"/>
      <c r="BD228" s="1101"/>
      <c r="BE228" s="1101"/>
      <c r="BF228" s="1101"/>
      <c r="BG228" s="1101"/>
      <c r="BH228" s="1101"/>
      <c r="BI228" s="1101"/>
      <c r="BJ228" s="1101"/>
      <c r="BK228" s="1101"/>
      <c r="BL228" s="1101"/>
      <c r="BM228" s="1101"/>
      <c r="BN228" s="1101"/>
      <c r="BO228" s="1101"/>
      <c r="BP228" s="1101"/>
      <c r="BQ228" s="1101"/>
      <c r="BR228" s="1101"/>
      <c r="BS228" s="1101"/>
      <c r="BT228" s="1101"/>
      <c r="BU228" s="1101"/>
      <c r="BV228" s="1101"/>
      <c r="BW228" s="1101"/>
      <c r="BX228" s="1101"/>
      <c r="BY228" s="1101"/>
      <c r="BZ228" s="1101"/>
      <c r="CA228" s="1101"/>
      <c r="CB228" s="1101"/>
      <c r="CC228" s="17"/>
    </row>
    <row r="229" spans="2:90" ht="18" customHeight="1">
      <c r="B229" s="15"/>
      <c r="C229" s="697" t="s">
        <v>242</v>
      </c>
      <c r="D229" s="692"/>
      <c r="E229" s="692"/>
      <c r="F229" s="692"/>
      <c r="G229" s="692"/>
      <c r="H229" s="692"/>
      <c r="I229" s="692"/>
      <c r="J229" s="692"/>
      <c r="K229" s="690"/>
      <c r="L229" s="1180"/>
      <c r="M229" s="1181"/>
      <c r="N229" s="1181"/>
      <c r="O229" s="1181"/>
      <c r="P229" s="1181"/>
      <c r="Q229" s="1181"/>
      <c r="R229" s="1181"/>
      <c r="S229" s="1181"/>
      <c r="T229" s="1181"/>
      <c r="U229" s="1181"/>
      <c r="V229" s="1181"/>
      <c r="W229" s="1181"/>
      <c r="X229" s="1181"/>
      <c r="Y229" s="1181"/>
      <c r="Z229" s="1181"/>
      <c r="AA229" s="1181"/>
      <c r="AB229" s="1181"/>
      <c r="AC229" s="1181"/>
      <c r="AD229" s="1181"/>
      <c r="AE229" s="1182"/>
      <c r="AH229" s="1101" t="s">
        <v>297</v>
      </c>
      <c r="AI229" s="1101"/>
      <c r="AJ229" s="1101"/>
      <c r="AK229" s="1101"/>
      <c r="AL229" s="1101"/>
      <c r="AM229" s="1101"/>
      <c r="AN229" s="1101"/>
      <c r="AO229" s="1101"/>
      <c r="AP229" s="1101"/>
      <c r="AQ229" s="1101"/>
      <c r="AR229" s="1101"/>
      <c r="AS229" s="1101"/>
      <c r="AT229" s="1101"/>
      <c r="AU229" s="1101"/>
      <c r="AV229" s="1101"/>
      <c r="AW229" s="1101"/>
      <c r="AX229" s="1101"/>
      <c r="AY229" s="1101"/>
      <c r="AZ229" s="1101"/>
      <c r="BA229" s="1101"/>
      <c r="BB229" s="1101"/>
      <c r="BC229" s="1101"/>
      <c r="BD229" s="1101"/>
      <c r="BE229" s="1101"/>
      <c r="BF229" s="1101"/>
      <c r="BG229" s="1101"/>
      <c r="BH229" s="1101"/>
      <c r="BI229" s="1101"/>
      <c r="BJ229" s="1101"/>
      <c r="BK229" s="1101"/>
      <c r="BL229" s="1101"/>
      <c r="BM229" s="1101"/>
      <c r="BN229" s="1101"/>
      <c r="BO229" s="1101"/>
      <c r="BP229" s="1101"/>
      <c r="BQ229" s="1101"/>
      <c r="BR229" s="1101"/>
      <c r="BS229" s="1101"/>
      <c r="BT229" s="1101"/>
      <c r="BU229" s="1101"/>
      <c r="BV229" s="1101"/>
      <c r="BW229" s="1101"/>
      <c r="BX229" s="1101"/>
      <c r="BY229" s="1101"/>
      <c r="BZ229" s="1101"/>
      <c r="CA229" s="1101"/>
      <c r="CB229" s="1101"/>
      <c r="CC229" s="17"/>
    </row>
    <row r="230" spans="2:90" ht="18" customHeight="1">
      <c r="B230" s="15"/>
      <c r="C230" s="16"/>
      <c r="D230" s="16"/>
      <c r="E230" s="16"/>
      <c r="F230" s="16"/>
      <c r="G230" s="556"/>
      <c r="H230" s="556"/>
      <c r="I230" s="556"/>
      <c r="J230" s="556"/>
      <c r="K230" s="556"/>
      <c r="L230" s="1102" t="s">
        <v>305</v>
      </c>
      <c r="M230" s="1102"/>
      <c r="N230" s="1102"/>
      <c r="O230" s="1102"/>
      <c r="P230" s="1102"/>
      <c r="Q230" s="1102"/>
      <c r="R230" s="1102"/>
      <c r="S230" s="1102"/>
      <c r="T230" s="1102"/>
      <c r="U230" s="1102"/>
      <c r="V230" s="1102"/>
      <c r="W230" s="1102"/>
      <c r="X230" s="1102"/>
      <c r="Y230" s="1102"/>
      <c r="Z230" s="1102"/>
      <c r="AA230" s="1102"/>
      <c r="AB230" s="1102"/>
      <c r="AC230" s="1102"/>
      <c r="AD230" s="1102"/>
      <c r="AE230" s="1102"/>
      <c r="AF230" s="1102"/>
      <c r="AG230" s="1102"/>
      <c r="AH230" s="1102"/>
      <c r="AI230" s="1102"/>
      <c r="AJ230" s="1102"/>
      <c r="AK230" s="1102"/>
      <c r="AL230" s="1102"/>
      <c r="AM230" s="1102"/>
      <c r="AN230" s="1102"/>
      <c r="AO230" s="1102"/>
      <c r="AP230" s="1102"/>
      <c r="AQ230" s="1102"/>
      <c r="AR230" s="1102"/>
      <c r="AS230" s="1102"/>
      <c r="AT230" s="1102"/>
      <c r="AU230" s="1102"/>
      <c r="AV230" s="1102"/>
      <c r="AW230" s="1102"/>
      <c r="AX230" s="1102"/>
      <c r="AY230" s="1102"/>
      <c r="AZ230" s="1102"/>
      <c r="BA230" s="1102"/>
      <c r="BB230" s="1102"/>
      <c r="BC230" s="1102"/>
      <c r="BD230" s="1102"/>
      <c r="BE230" s="1102"/>
      <c r="BF230" s="1102"/>
      <c r="BG230" s="1102"/>
      <c r="BH230" s="1102"/>
      <c r="BI230" s="1102"/>
      <c r="BJ230" s="1102"/>
      <c r="BK230" s="1102"/>
      <c r="BL230" s="1102"/>
      <c r="BM230" s="1102"/>
      <c r="BN230" s="1102"/>
      <c r="BO230" s="1102"/>
      <c r="BP230" s="1102"/>
      <c r="BQ230" s="1102"/>
      <c r="BR230" s="1102"/>
      <c r="BS230" s="1102"/>
      <c r="BT230" s="1102"/>
      <c r="BU230" s="1102"/>
      <c r="BV230" s="1102"/>
      <c r="BW230" s="1102"/>
      <c r="BX230" s="1102"/>
      <c r="BY230" s="1102"/>
      <c r="BZ230" s="1102"/>
      <c r="CA230" s="1102"/>
      <c r="CB230" s="1102"/>
      <c r="CC230" s="17"/>
    </row>
    <row r="231" spans="2:90" ht="18" customHeight="1">
      <c r="B231" s="15"/>
      <c r="C231" s="16"/>
      <c r="D231" s="16"/>
      <c r="E231" s="16"/>
      <c r="F231" s="16"/>
      <c r="G231" s="556"/>
      <c r="H231" s="556"/>
      <c r="I231" s="556"/>
      <c r="J231" s="556"/>
      <c r="K231" s="556"/>
      <c r="L231" s="1183"/>
      <c r="M231" s="1184"/>
      <c r="N231" s="1184"/>
      <c r="O231" s="1184"/>
      <c r="P231" s="1184"/>
      <c r="Q231" s="1184"/>
      <c r="R231" s="1184"/>
      <c r="S231" s="1184"/>
      <c r="T231" s="1184"/>
      <c r="U231" s="1184"/>
      <c r="V231" s="1184"/>
      <c r="W231" s="1184"/>
      <c r="X231" s="1184"/>
      <c r="Y231" s="1184"/>
      <c r="Z231" s="1184"/>
      <c r="AA231" s="1184"/>
      <c r="AB231" s="1184"/>
      <c r="AC231" s="1184"/>
      <c r="AD231" s="1184"/>
      <c r="AE231" s="1184"/>
      <c r="AF231" s="1184"/>
      <c r="AG231" s="1184"/>
      <c r="AH231" s="1184"/>
      <c r="AI231" s="1184"/>
      <c r="AJ231" s="1184"/>
      <c r="AK231" s="1184"/>
      <c r="AL231" s="1184"/>
      <c r="AM231" s="1184"/>
      <c r="AN231" s="1184"/>
      <c r="AO231" s="1184"/>
      <c r="AP231" s="1184"/>
      <c r="AQ231" s="1184"/>
      <c r="AR231" s="1184"/>
      <c r="AS231" s="1184"/>
      <c r="AT231" s="1184"/>
      <c r="AU231" s="1184"/>
      <c r="AV231" s="1184"/>
      <c r="AW231" s="1184"/>
      <c r="AX231" s="1184"/>
      <c r="AY231" s="1184"/>
      <c r="AZ231" s="1184"/>
      <c r="BA231" s="1184"/>
      <c r="BB231" s="1184"/>
      <c r="BC231" s="1184"/>
      <c r="BD231" s="1184"/>
      <c r="BE231" s="1184"/>
      <c r="BF231" s="1184"/>
      <c r="BG231" s="1184"/>
      <c r="BH231" s="1184"/>
      <c r="BI231" s="1184"/>
      <c r="BJ231" s="1184"/>
      <c r="BK231" s="1184"/>
      <c r="BL231" s="1184"/>
      <c r="BM231" s="1184"/>
      <c r="BN231" s="1184"/>
      <c r="BO231" s="1184"/>
      <c r="BP231" s="1184"/>
      <c r="BQ231" s="1184"/>
      <c r="BR231" s="1184"/>
      <c r="BS231" s="1184"/>
      <c r="BT231" s="1184"/>
      <c r="BU231" s="1184"/>
      <c r="BV231" s="1184"/>
      <c r="BW231" s="1184"/>
      <c r="BX231" s="1184"/>
      <c r="BY231" s="1184"/>
      <c r="BZ231" s="1184"/>
      <c r="CA231" s="1184"/>
      <c r="CB231" s="1185"/>
      <c r="CC231" s="17"/>
    </row>
    <row r="232" spans="2:90" ht="18" customHeight="1">
      <c r="B232" s="15"/>
      <c r="C232" s="16"/>
      <c r="D232" s="16"/>
      <c r="E232" s="16"/>
      <c r="F232" s="16"/>
      <c r="G232" s="556"/>
      <c r="H232" s="556"/>
      <c r="I232" s="556"/>
      <c r="J232" s="556"/>
      <c r="K232" s="556"/>
      <c r="L232" s="1186"/>
      <c r="M232" s="1187"/>
      <c r="N232" s="1187"/>
      <c r="O232" s="1187"/>
      <c r="P232" s="1187"/>
      <c r="Q232" s="1187"/>
      <c r="R232" s="1187"/>
      <c r="S232" s="1187"/>
      <c r="T232" s="1187"/>
      <c r="U232" s="1187"/>
      <c r="V232" s="1187"/>
      <c r="W232" s="1187"/>
      <c r="X232" s="1187"/>
      <c r="Y232" s="1187"/>
      <c r="Z232" s="1187"/>
      <c r="AA232" s="1187"/>
      <c r="AB232" s="1187"/>
      <c r="AC232" s="1187"/>
      <c r="AD232" s="1187"/>
      <c r="AE232" s="1187"/>
      <c r="AF232" s="1187"/>
      <c r="AG232" s="1187"/>
      <c r="AH232" s="1187"/>
      <c r="AI232" s="1187"/>
      <c r="AJ232" s="1187"/>
      <c r="AK232" s="1187"/>
      <c r="AL232" s="1187"/>
      <c r="AM232" s="1187"/>
      <c r="AN232" s="1187"/>
      <c r="AO232" s="1187"/>
      <c r="AP232" s="1187"/>
      <c r="AQ232" s="1187"/>
      <c r="AR232" s="1187"/>
      <c r="AS232" s="1187"/>
      <c r="AT232" s="1187"/>
      <c r="AU232" s="1187"/>
      <c r="AV232" s="1187"/>
      <c r="AW232" s="1187"/>
      <c r="AX232" s="1187"/>
      <c r="AY232" s="1187"/>
      <c r="AZ232" s="1187"/>
      <c r="BA232" s="1187"/>
      <c r="BB232" s="1187"/>
      <c r="BC232" s="1187"/>
      <c r="BD232" s="1187"/>
      <c r="BE232" s="1187"/>
      <c r="BF232" s="1187"/>
      <c r="BG232" s="1187"/>
      <c r="BH232" s="1187"/>
      <c r="BI232" s="1187"/>
      <c r="BJ232" s="1187"/>
      <c r="BK232" s="1187"/>
      <c r="BL232" s="1187"/>
      <c r="BM232" s="1187"/>
      <c r="BN232" s="1187"/>
      <c r="BO232" s="1187"/>
      <c r="BP232" s="1187"/>
      <c r="BQ232" s="1187"/>
      <c r="BR232" s="1187"/>
      <c r="BS232" s="1187"/>
      <c r="BT232" s="1187"/>
      <c r="BU232" s="1187"/>
      <c r="BV232" s="1187"/>
      <c r="BW232" s="1187"/>
      <c r="BX232" s="1187"/>
      <c r="BY232" s="1187"/>
      <c r="BZ232" s="1187"/>
      <c r="CA232" s="1187"/>
      <c r="CB232" s="1188"/>
      <c r="CC232" s="17"/>
    </row>
    <row r="233" spans="2:90" ht="18" customHeight="1">
      <c r="B233" s="15"/>
      <c r="C233" s="16"/>
      <c r="D233" s="16"/>
      <c r="E233" s="16"/>
      <c r="F233" s="16"/>
      <c r="G233" s="556"/>
      <c r="H233" s="16" t="s">
        <v>303</v>
      </c>
      <c r="I233" s="556"/>
      <c r="J233" s="556"/>
      <c r="K233" s="55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c r="BO233" s="16"/>
      <c r="BP233" s="16"/>
      <c r="BQ233" s="16"/>
      <c r="BR233" s="16"/>
      <c r="BS233" s="16"/>
      <c r="BT233" s="16"/>
      <c r="BU233" s="16"/>
      <c r="BV233" s="16"/>
      <c r="BW233" s="16"/>
      <c r="BX233" s="16"/>
      <c r="BY233" s="16"/>
      <c r="BZ233" s="16"/>
      <c r="CA233" s="16"/>
      <c r="CB233" s="16"/>
      <c r="CC233" s="17"/>
    </row>
    <row r="234" spans="2:90" ht="18" customHeight="1">
      <c r="B234" s="15"/>
      <c r="C234" s="16"/>
      <c r="D234" s="16"/>
      <c r="E234" s="16"/>
      <c r="F234" s="16"/>
      <c r="G234" s="556"/>
      <c r="H234" s="16" t="s">
        <v>304</v>
      </c>
      <c r="I234" s="556"/>
      <c r="J234" s="556"/>
      <c r="K234" s="55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c r="BO234" s="16"/>
      <c r="BP234" s="16"/>
      <c r="BQ234" s="16"/>
      <c r="BR234" s="16"/>
      <c r="BS234" s="16"/>
      <c r="BT234" s="16"/>
      <c r="BU234" s="16"/>
      <c r="BV234" s="16"/>
      <c r="BW234" s="16"/>
      <c r="BX234" s="16"/>
      <c r="BY234" s="16"/>
      <c r="BZ234" s="16"/>
      <c r="CA234" s="16"/>
      <c r="CB234" s="16"/>
      <c r="CC234" s="17"/>
    </row>
    <row r="235" spans="2:90" ht="18" customHeight="1" thickBot="1">
      <c r="B235" s="66"/>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c r="AA235" s="67"/>
      <c r="AB235" s="67"/>
      <c r="AC235" s="67"/>
      <c r="AD235" s="67"/>
      <c r="AE235" s="67"/>
      <c r="AF235" s="67"/>
      <c r="AG235" s="67"/>
      <c r="AH235" s="67"/>
      <c r="AI235" s="67"/>
      <c r="AJ235" s="67"/>
      <c r="AK235" s="67"/>
      <c r="AL235" s="67"/>
      <c r="AM235" s="67"/>
      <c r="AN235" s="67"/>
      <c r="AO235" s="67"/>
      <c r="AP235" s="67"/>
      <c r="AQ235" s="67"/>
      <c r="AR235" s="67"/>
      <c r="AS235" s="67"/>
      <c r="AT235" s="67"/>
      <c r="AU235" s="67"/>
      <c r="AV235" s="67"/>
      <c r="AW235" s="67"/>
      <c r="AX235" s="67"/>
      <c r="AY235" s="67"/>
      <c r="AZ235" s="67"/>
      <c r="BA235" s="67"/>
      <c r="BB235" s="67"/>
      <c r="BC235" s="67"/>
      <c r="BD235" s="67"/>
      <c r="BE235" s="67"/>
      <c r="BF235" s="67"/>
      <c r="BG235" s="67"/>
      <c r="BH235" s="67"/>
      <c r="BI235" s="67"/>
      <c r="BJ235" s="67"/>
      <c r="BK235" s="67"/>
      <c r="BL235" s="67"/>
      <c r="BM235" s="67"/>
      <c r="BN235" s="67"/>
      <c r="BO235" s="67"/>
      <c r="BP235" s="67"/>
      <c r="BQ235" s="67"/>
      <c r="BR235" s="67"/>
      <c r="BS235" s="67"/>
      <c r="BT235" s="67"/>
      <c r="BU235" s="67"/>
      <c r="BV235" s="67"/>
      <c r="BW235" s="67"/>
      <c r="BX235" s="67"/>
      <c r="BY235" s="67"/>
      <c r="BZ235" s="67"/>
      <c r="CA235" s="67"/>
      <c r="CB235" s="67"/>
      <c r="CC235" s="68"/>
    </row>
    <row r="236" spans="2:90" ht="18" customHeight="1" thickBot="1">
      <c r="B236" s="775" t="s">
        <v>328</v>
      </c>
      <c r="C236" s="776"/>
      <c r="D236" s="776"/>
      <c r="E236" s="776"/>
      <c r="F236" s="776"/>
      <c r="G236" s="776"/>
      <c r="H236" s="776"/>
      <c r="I236" s="776"/>
      <c r="J236" s="776"/>
      <c r="K236" s="776"/>
      <c r="L236" s="776"/>
      <c r="M236" s="776"/>
      <c r="N236" s="776"/>
      <c r="O236" s="776"/>
      <c r="P236" s="776"/>
      <c r="Q236" s="776"/>
      <c r="R236" s="776"/>
      <c r="S236" s="776"/>
      <c r="T236" s="776"/>
      <c r="U236" s="776"/>
      <c r="V236" s="776"/>
      <c r="W236" s="776"/>
      <c r="X236" s="776"/>
      <c r="Y236" s="776"/>
      <c r="Z236" s="776"/>
      <c r="AA236" s="776"/>
      <c r="AB236" s="776"/>
      <c r="AC236" s="776"/>
      <c r="AD236" s="776"/>
      <c r="AE236" s="776"/>
      <c r="AF236" s="776"/>
      <c r="AG236" s="776"/>
      <c r="AH236" s="776"/>
      <c r="AI236" s="776"/>
      <c r="AJ236" s="776"/>
      <c r="AK236" s="776"/>
      <c r="AL236" s="776"/>
      <c r="AM236" s="776"/>
      <c r="AN236" s="776"/>
      <c r="AO236" s="776"/>
      <c r="AP236" s="776"/>
      <c r="AQ236" s="776"/>
      <c r="AR236" s="776"/>
      <c r="AS236" s="776"/>
      <c r="AT236" s="776"/>
      <c r="AU236" s="776"/>
      <c r="AV236" s="776"/>
      <c r="AW236" s="776"/>
      <c r="AX236" s="776"/>
      <c r="AY236" s="776"/>
      <c r="AZ236" s="776"/>
      <c r="BA236" s="776"/>
      <c r="BB236" s="776"/>
      <c r="BC236" s="776"/>
      <c r="BD236" s="776"/>
      <c r="BE236" s="776"/>
      <c r="BF236" s="776"/>
      <c r="BG236" s="776"/>
      <c r="BH236" s="776"/>
      <c r="BI236" s="776"/>
      <c r="BJ236" s="776"/>
      <c r="BK236" s="776"/>
      <c r="BL236" s="776"/>
      <c r="BM236" s="776"/>
      <c r="BN236" s="776"/>
      <c r="BO236" s="776"/>
      <c r="BP236" s="776"/>
      <c r="BQ236" s="776"/>
      <c r="BR236" s="776"/>
      <c r="BS236" s="776"/>
      <c r="BT236" s="776"/>
      <c r="BU236" s="776"/>
      <c r="BV236" s="776"/>
      <c r="BW236" s="776"/>
      <c r="BX236" s="776"/>
      <c r="BY236" s="776"/>
      <c r="BZ236" s="776"/>
      <c r="CA236" s="776"/>
      <c r="CB236" s="776"/>
      <c r="CC236" s="777"/>
    </row>
    <row r="237" spans="2:90" ht="18" customHeight="1">
      <c r="B237" s="547"/>
      <c r="C237" s="550"/>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c r="AC237" s="23"/>
      <c r="AD237" s="23"/>
      <c r="AE237" s="23"/>
      <c r="AF237" s="23"/>
      <c r="AG237" s="23"/>
      <c r="AH237" s="23"/>
      <c r="AI237" s="23"/>
      <c r="AJ237" s="23"/>
      <c r="AK237" s="23"/>
      <c r="AL237" s="23"/>
      <c r="AM237" s="23"/>
      <c r="AN237" s="23"/>
      <c r="AO237" s="23"/>
      <c r="AP237" s="23"/>
      <c r="AQ237" s="23"/>
      <c r="AR237" s="23"/>
      <c r="AS237" s="23"/>
      <c r="AT237" s="23"/>
      <c r="AU237" s="23"/>
      <c r="AV237" s="23"/>
      <c r="AW237" s="23"/>
      <c r="AX237" s="23"/>
      <c r="AY237" s="548"/>
      <c r="AZ237" s="23"/>
      <c r="BA237" s="226"/>
      <c r="BB237" s="226"/>
      <c r="BC237" s="226"/>
      <c r="BD237" s="226"/>
      <c r="BE237" s="226"/>
      <c r="BF237" s="549"/>
      <c r="BG237" s="549"/>
      <c r="BH237" s="549"/>
      <c r="BI237" s="549"/>
      <c r="BJ237" s="551"/>
      <c r="BK237" s="551"/>
      <c r="BL237" s="551"/>
      <c r="BM237" s="551"/>
      <c r="BN237" s="551"/>
      <c r="BO237" s="551"/>
      <c r="BP237" s="552"/>
      <c r="BQ237" s="550"/>
      <c r="BR237" s="550"/>
      <c r="BS237" s="550"/>
      <c r="BT237" s="550"/>
      <c r="BU237" s="550"/>
      <c r="BV237" s="550"/>
      <c r="BW237" s="550"/>
      <c r="BX237" s="550"/>
      <c r="BY237" s="550"/>
      <c r="BZ237" s="550"/>
      <c r="CA237" s="550"/>
      <c r="CB237" s="550"/>
      <c r="CC237" s="555"/>
    </row>
    <row r="238" spans="2:90" ht="18" customHeight="1">
      <c r="B238" s="227"/>
      <c r="C238" s="1111" t="s">
        <v>199</v>
      </c>
      <c r="D238" s="1111"/>
      <c r="E238" s="1111"/>
      <c r="F238" s="1111"/>
      <c r="G238" s="1111"/>
      <c r="H238" s="1111"/>
      <c r="I238" s="1112" t="str">
        <f>IF(X6="","",X6)</f>
        <v/>
      </c>
      <c r="J238" s="1113"/>
      <c r="K238" s="1113"/>
      <c r="L238" s="1113"/>
      <c r="M238" s="1113"/>
      <c r="N238" s="1113"/>
      <c r="O238" s="1113"/>
      <c r="P238" s="1113"/>
      <c r="Q238" s="1113"/>
      <c r="R238" s="1113"/>
      <c r="S238" s="1113"/>
      <c r="T238" s="1113"/>
      <c r="U238" s="1113"/>
      <c r="V238" s="1113"/>
      <c r="W238" s="1113"/>
      <c r="X238" s="1113"/>
      <c r="Y238" s="1113"/>
      <c r="Z238" s="1113"/>
      <c r="AA238" s="1113"/>
      <c r="AB238" s="1113"/>
      <c r="AC238" s="1113"/>
      <c r="AD238" s="1113"/>
      <c r="AE238" s="1113"/>
      <c r="AF238" s="1113"/>
      <c r="AG238" s="1113"/>
      <c r="AH238" s="1113"/>
      <c r="AI238" s="1113"/>
      <c r="AJ238" s="1113"/>
      <c r="AK238" s="1113"/>
      <c r="AL238" s="1113"/>
      <c r="AM238" s="1113"/>
      <c r="AN238" s="1113"/>
      <c r="AO238" s="1113"/>
      <c r="AP238" s="1113"/>
      <c r="AQ238" s="1113"/>
      <c r="AR238" s="1114"/>
      <c r="AS238" s="1103" t="s">
        <v>200</v>
      </c>
      <c r="AT238" s="1103"/>
      <c r="AU238" s="1103"/>
      <c r="AV238" s="1103"/>
      <c r="AW238" s="1103"/>
      <c r="AX238" s="1103"/>
      <c r="AY238" s="1115"/>
      <c r="AZ238" s="1115"/>
      <c r="BA238" s="1115"/>
      <c r="BB238" s="1115"/>
      <c r="BC238" s="1115"/>
      <c r="BD238" s="1115"/>
      <c r="BE238" s="1115"/>
      <c r="BF238" s="1115"/>
      <c r="BG238" s="1115"/>
      <c r="BH238" s="1115"/>
      <c r="BI238" s="1103" t="s">
        <v>201</v>
      </c>
      <c r="BJ238" s="1103"/>
      <c r="BK238" s="1103"/>
      <c r="BL238" s="1103"/>
      <c r="BM238" s="1103"/>
      <c r="BN238" s="1103"/>
      <c r="BO238" s="1104"/>
      <c r="BP238" s="1105"/>
      <c r="BQ238" s="1105"/>
      <c r="BR238" s="1105"/>
      <c r="BS238" s="1105"/>
      <c r="BT238" s="1105"/>
      <c r="BU238" s="1105"/>
      <c r="BV238" s="1105"/>
      <c r="BW238" s="1105"/>
      <c r="BX238" s="1105"/>
      <c r="BY238" s="1106" t="s">
        <v>202</v>
      </c>
      <c r="BZ238" s="1106"/>
      <c r="CA238" s="1106"/>
      <c r="CB238" s="1107"/>
      <c r="CC238" s="22"/>
    </row>
    <row r="239" spans="2:90" ht="18" customHeight="1">
      <c r="B239" s="227"/>
      <c r="C239" s="1116" t="s">
        <v>203</v>
      </c>
      <c r="D239" s="1117"/>
      <c r="E239" s="1117"/>
      <c r="F239" s="1117"/>
      <c r="G239" s="1117"/>
      <c r="H239" s="1118"/>
      <c r="I239" s="1125"/>
      <c r="J239" s="1126"/>
      <c r="K239" s="1126"/>
      <c r="L239" s="1126"/>
      <c r="M239" s="1126"/>
      <c r="N239" s="1126"/>
      <c r="O239" s="1126"/>
      <c r="P239" s="1126"/>
      <c r="Q239" s="1126"/>
      <c r="R239" s="1126"/>
      <c r="S239" s="1126"/>
      <c r="T239" s="1126"/>
      <c r="U239" s="1126"/>
      <c r="V239" s="1126"/>
      <c r="W239" s="1126"/>
      <c r="X239" s="1126"/>
      <c r="Y239" s="1126"/>
      <c r="Z239" s="1126"/>
      <c r="AA239" s="1126"/>
      <c r="AB239" s="1126"/>
      <c r="AC239" s="1126"/>
      <c r="AD239" s="1126"/>
      <c r="AE239" s="1126"/>
      <c r="AF239" s="1126"/>
      <c r="AG239" s="1126"/>
      <c r="AH239" s="1126"/>
      <c r="AI239" s="1126"/>
      <c r="AJ239" s="1126"/>
      <c r="AK239" s="1126"/>
      <c r="AL239" s="1126"/>
      <c r="AM239" s="1126"/>
      <c r="AN239" s="1126"/>
      <c r="AO239" s="1126"/>
      <c r="AP239" s="1126"/>
      <c r="AQ239" s="1126"/>
      <c r="AR239" s="1126"/>
      <c r="AS239" s="1126"/>
      <c r="AT239" s="1126"/>
      <c r="AU239" s="1126"/>
      <c r="AV239" s="1126"/>
      <c r="AW239" s="1126"/>
      <c r="AX239" s="1126"/>
      <c r="AY239" s="1126"/>
      <c r="AZ239" s="1126"/>
      <c r="BA239" s="1126"/>
      <c r="BB239" s="1126"/>
      <c r="BC239" s="1126"/>
      <c r="BD239" s="1126"/>
      <c r="BE239" s="1126"/>
      <c r="BF239" s="1126"/>
      <c r="BG239" s="1126"/>
      <c r="BH239" s="1126"/>
      <c r="BI239" s="1126"/>
      <c r="BJ239" s="1126"/>
      <c r="BK239" s="1126"/>
      <c r="BL239" s="1126"/>
      <c r="BM239" s="1126"/>
      <c r="BN239" s="1126"/>
      <c r="BO239" s="1126"/>
      <c r="BP239" s="1126"/>
      <c r="BQ239" s="1126"/>
      <c r="BR239" s="1126"/>
      <c r="BS239" s="1126"/>
      <c r="BT239" s="1126"/>
      <c r="BU239" s="1126"/>
      <c r="BV239" s="1126"/>
      <c r="BW239" s="1126"/>
      <c r="BX239" s="1126"/>
      <c r="BY239" s="1126"/>
      <c r="BZ239" s="1126"/>
      <c r="CA239" s="1126"/>
      <c r="CB239" s="1127"/>
      <c r="CC239" s="22"/>
    </row>
    <row r="240" spans="2:90" ht="18" customHeight="1">
      <c r="B240" s="227"/>
      <c r="C240" s="1119"/>
      <c r="D240" s="1120"/>
      <c r="E240" s="1120"/>
      <c r="F240" s="1120"/>
      <c r="G240" s="1120"/>
      <c r="H240" s="1121"/>
      <c r="I240" s="1128"/>
      <c r="J240" s="1129"/>
      <c r="K240" s="1129"/>
      <c r="L240" s="1129"/>
      <c r="M240" s="1129"/>
      <c r="N240" s="1129"/>
      <c r="O240" s="1129"/>
      <c r="P240" s="1129"/>
      <c r="Q240" s="1129"/>
      <c r="R240" s="1129"/>
      <c r="S240" s="1129"/>
      <c r="T240" s="1129"/>
      <c r="U240" s="1129"/>
      <c r="V240" s="1129"/>
      <c r="W240" s="1129"/>
      <c r="X240" s="1129"/>
      <c r="Y240" s="1129"/>
      <c r="Z240" s="1129"/>
      <c r="AA240" s="1129"/>
      <c r="AB240" s="1129"/>
      <c r="AC240" s="1129"/>
      <c r="AD240" s="1129"/>
      <c r="AE240" s="1129"/>
      <c r="AF240" s="1129"/>
      <c r="AG240" s="1129"/>
      <c r="AH240" s="1129"/>
      <c r="AI240" s="1129"/>
      <c r="AJ240" s="1129"/>
      <c r="AK240" s="1129"/>
      <c r="AL240" s="1129"/>
      <c r="AM240" s="1129"/>
      <c r="AN240" s="1129"/>
      <c r="AO240" s="1129"/>
      <c r="AP240" s="1129"/>
      <c r="AQ240" s="1129"/>
      <c r="AR240" s="1129"/>
      <c r="AS240" s="1129"/>
      <c r="AT240" s="1129"/>
      <c r="AU240" s="1129"/>
      <c r="AV240" s="1129"/>
      <c r="AW240" s="1129"/>
      <c r="AX240" s="1129"/>
      <c r="AY240" s="1129"/>
      <c r="AZ240" s="1129"/>
      <c r="BA240" s="1129"/>
      <c r="BB240" s="1129"/>
      <c r="BC240" s="1129"/>
      <c r="BD240" s="1129"/>
      <c r="BE240" s="1129"/>
      <c r="BF240" s="1129"/>
      <c r="BG240" s="1129"/>
      <c r="BH240" s="1129"/>
      <c r="BI240" s="1129"/>
      <c r="BJ240" s="1129"/>
      <c r="BK240" s="1129"/>
      <c r="BL240" s="1129"/>
      <c r="BM240" s="1129"/>
      <c r="BN240" s="1129"/>
      <c r="BO240" s="1129"/>
      <c r="BP240" s="1129"/>
      <c r="BQ240" s="1129"/>
      <c r="BR240" s="1129"/>
      <c r="BS240" s="1129"/>
      <c r="BT240" s="1129"/>
      <c r="BU240" s="1129"/>
      <c r="BV240" s="1129"/>
      <c r="BW240" s="1129"/>
      <c r="BX240" s="1129"/>
      <c r="BY240" s="1129"/>
      <c r="BZ240" s="1129"/>
      <c r="CA240" s="1129"/>
      <c r="CB240" s="1130"/>
      <c r="CC240" s="22"/>
    </row>
    <row r="241" spans="2:81" ht="18" customHeight="1">
      <c r="B241" s="227"/>
      <c r="C241" s="1119"/>
      <c r="D241" s="1120"/>
      <c r="E241" s="1120"/>
      <c r="F241" s="1120"/>
      <c r="G241" s="1120"/>
      <c r="H241" s="1121"/>
      <c r="I241" s="1128"/>
      <c r="J241" s="1129"/>
      <c r="K241" s="1129"/>
      <c r="L241" s="1129"/>
      <c r="M241" s="1129"/>
      <c r="N241" s="1129"/>
      <c r="O241" s="1129"/>
      <c r="P241" s="1129"/>
      <c r="Q241" s="1129"/>
      <c r="R241" s="1129"/>
      <c r="S241" s="1129"/>
      <c r="T241" s="1129"/>
      <c r="U241" s="1129"/>
      <c r="V241" s="1129"/>
      <c r="W241" s="1129"/>
      <c r="X241" s="1129"/>
      <c r="Y241" s="1129"/>
      <c r="Z241" s="1129"/>
      <c r="AA241" s="1129"/>
      <c r="AB241" s="1129"/>
      <c r="AC241" s="1129"/>
      <c r="AD241" s="1129"/>
      <c r="AE241" s="1129"/>
      <c r="AF241" s="1129"/>
      <c r="AG241" s="1129"/>
      <c r="AH241" s="1129"/>
      <c r="AI241" s="1129"/>
      <c r="AJ241" s="1129"/>
      <c r="AK241" s="1129"/>
      <c r="AL241" s="1129"/>
      <c r="AM241" s="1129"/>
      <c r="AN241" s="1129"/>
      <c r="AO241" s="1129"/>
      <c r="AP241" s="1129"/>
      <c r="AQ241" s="1129"/>
      <c r="AR241" s="1129"/>
      <c r="AS241" s="1129"/>
      <c r="AT241" s="1129"/>
      <c r="AU241" s="1129"/>
      <c r="AV241" s="1129"/>
      <c r="AW241" s="1129"/>
      <c r="AX241" s="1129"/>
      <c r="AY241" s="1129"/>
      <c r="AZ241" s="1129"/>
      <c r="BA241" s="1129"/>
      <c r="BB241" s="1129"/>
      <c r="BC241" s="1129"/>
      <c r="BD241" s="1129"/>
      <c r="BE241" s="1129"/>
      <c r="BF241" s="1129"/>
      <c r="BG241" s="1129"/>
      <c r="BH241" s="1129"/>
      <c r="BI241" s="1129"/>
      <c r="BJ241" s="1129"/>
      <c r="BK241" s="1129"/>
      <c r="BL241" s="1129"/>
      <c r="BM241" s="1129"/>
      <c r="BN241" s="1129"/>
      <c r="BO241" s="1129"/>
      <c r="BP241" s="1129"/>
      <c r="BQ241" s="1129"/>
      <c r="BR241" s="1129"/>
      <c r="BS241" s="1129"/>
      <c r="BT241" s="1129"/>
      <c r="BU241" s="1129"/>
      <c r="BV241" s="1129"/>
      <c r="BW241" s="1129"/>
      <c r="BX241" s="1129"/>
      <c r="BY241" s="1129"/>
      <c r="BZ241" s="1129"/>
      <c r="CA241" s="1129"/>
      <c r="CB241" s="1130"/>
      <c r="CC241" s="22"/>
    </row>
    <row r="242" spans="2:81" ht="18" customHeight="1">
      <c r="B242" s="227"/>
      <c r="C242" s="1122"/>
      <c r="D242" s="1123"/>
      <c r="E242" s="1123"/>
      <c r="F242" s="1123"/>
      <c r="G242" s="1123"/>
      <c r="H242" s="1124"/>
      <c r="I242" s="1131"/>
      <c r="J242" s="1132"/>
      <c r="K242" s="1132"/>
      <c r="L242" s="1132"/>
      <c r="M242" s="1132"/>
      <c r="N242" s="1132"/>
      <c r="O242" s="1132"/>
      <c r="P242" s="1132"/>
      <c r="Q242" s="1132"/>
      <c r="R242" s="1132"/>
      <c r="S242" s="1132"/>
      <c r="T242" s="1132"/>
      <c r="U242" s="1132"/>
      <c r="V242" s="1132"/>
      <c r="W242" s="1132"/>
      <c r="X242" s="1132"/>
      <c r="Y242" s="1132"/>
      <c r="Z242" s="1132"/>
      <c r="AA242" s="1132"/>
      <c r="AB242" s="1132"/>
      <c r="AC242" s="1132"/>
      <c r="AD242" s="1132"/>
      <c r="AE242" s="1132"/>
      <c r="AF242" s="1132"/>
      <c r="AG242" s="1132"/>
      <c r="AH242" s="1132"/>
      <c r="AI242" s="1132"/>
      <c r="AJ242" s="1132"/>
      <c r="AK242" s="1132"/>
      <c r="AL242" s="1132"/>
      <c r="AM242" s="1132"/>
      <c r="AN242" s="1132"/>
      <c r="AO242" s="1132"/>
      <c r="AP242" s="1132"/>
      <c r="AQ242" s="1132"/>
      <c r="AR242" s="1132"/>
      <c r="AS242" s="1132"/>
      <c r="AT242" s="1132"/>
      <c r="AU242" s="1132"/>
      <c r="AV242" s="1132"/>
      <c r="AW242" s="1132"/>
      <c r="AX242" s="1132"/>
      <c r="AY242" s="1132"/>
      <c r="AZ242" s="1132"/>
      <c r="BA242" s="1132"/>
      <c r="BB242" s="1132"/>
      <c r="BC242" s="1132"/>
      <c r="BD242" s="1132"/>
      <c r="BE242" s="1132"/>
      <c r="BF242" s="1132"/>
      <c r="BG242" s="1132"/>
      <c r="BH242" s="1132"/>
      <c r="BI242" s="1132"/>
      <c r="BJ242" s="1132"/>
      <c r="BK242" s="1132"/>
      <c r="BL242" s="1132"/>
      <c r="BM242" s="1132"/>
      <c r="BN242" s="1132"/>
      <c r="BO242" s="1132"/>
      <c r="BP242" s="1132"/>
      <c r="BQ242" s="1132"/>
      <c r="BR242" s="1132"/>
      <c r="BS242" s="1132"/>
      <c r="BT242" s="1132"/>
      <c r="BU242" s="1132"/>
      <c r="BV242" s="1132"/>
      <c r="BW242" s="1132"/>
      <c r="BX242" s="1132"/>
      <c r="BY242" s="1132"/>
      <c r="BZ242" s="1132"/>
      <c r="CA242" s="1132"/>
      <c r="CB242" s="1133"/>
      <c r="CC242" s="22"/>
    </row>
    <row r="243" spans="2:81" ht="18" customHeight="1" thickBot="1">
      <c r="B243" s="228"/>
      <c r="C243" s="229"/>
      <c r="D243" s="229"/>
      <c r="E243" s="229"/>
      <c r="F243" s="229"/>
      <c r="G243" s="229"/>
      <c r="H243" s="229"/>
      <c r="I243" s="229"/>
      <c r="J243" s="229"/>
      <c r="K243" s="229"/>
      <c r="L243" s="229"/>
      <c r="M243" s="229"/>
      <c r="N243" s="25"/>
      <c r="O243" s="25"/>
      <c r="P243" s="25"/>
      <c r="Q243" s="25"/>
      <c r="R243" s="25"/>
      <c r="S243" s="41"/>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29"/>
      <c r="BL243" s="229"/>
      <c r="BM243" s="229"/>
      <c r="BN243" s="229"/>
      <c r="BO243" s="229"/>
      <c r="BP243" s="229"/>
      <c r="BQ243" s="229"/>
      <c r="BR243" s="229"/>
      <c r="BS243" s="229"/>
      <c r="BT243" s="229"/>
      <c r="BU243" s="229"/>
      <c r="BV243" s="229"/>
      <c r="BW243" s="229"/>
      <c r="BX243" s="229"/>
      <c r="BY243" s="229"/>
      <c r="BZ243" s="229"/>
      <c r="CA243" s="229"/>
      <c r="CB243" s="229"/>
      <c r="CC243" s="230"/>
    </row>
    <row r="244" spans="2:81" ht="18" customHeight="1" thickBot="1">
      <c r="B244" s="775" t="s">
        <v>329</v>
      </c>
      <c r="C244" s="776"/>
      <c r="D244" s="776"/>
      <c r="E244" s="776"/>
      <c r="F244" s="776"/>
      <c r="G244" s="776"/>
      <c r="H244" s="776"/>
      <c r="I244" s="776"/>
      <c r="J244" s="776"/>
      <c r="K244" s="776"/>
      <c r="L244" s="776"/>
      <c r="M244" s="776"/>
      <c r="N244" s="776"/>
      <c r="O244" s="776"/>
      <c r="P244" s="776"/>
      <c r="Q244" s="776"/>
      <c r="R244" s="776"/>
      <c r="S244" s="776"/>
      <c r="T244" s="776"/>
      <c r="U244" s="776"/>
      <c r="V244" s="776"/>
      <c r="W244" s="776"/>
      <c r="X244" s="776"/>
      <c r="Y244" s="776"/>
      <c r="Z244" s="776"/>
      <c r="AA244" s="776"/>
      <c r="AB244" s="776"/>
      <c r="AC244" s="776"/>
      <c r="AD244" s="776"/>
      <c r="AE244" s="776"/>
      <c r="AF244" s="776"/>
      <c r="AG244" s="776"/>
      <c r="AH244" s="776"/>
      <c r="AI244" s="776"/>
      <c r="AJ244" s="776"/>
      <c r="AK244" s="776"/>
      <c r="AL244" s="776"/>
      <c r="AM244" s="776"/>
      <c r="AN244" s="776"/>
      <c r="AO244" s="776"/>
      <c r="AP244" s="776"/>
      <c r="AQ244" s="776"/>
      <c r="AR244" s="776"/>
      <c r="AS244" s="776"/>
      <c r="AT244" s="776"/>
      <c r="AU244" s="776"/>
      <c r="AV244" s="776"/>
      <c r="AW244" s="776"/>
      <c r="AX244" s="776"/>
      <c r="AY244" s="776"/>
      <c r="AZ244" s="776"/>
      <c r="BA244" s="776"/>
      <c r="BB244" s="776"/>
      <c r="BC244" s="776"/>
      <c r="BD244" s="776"/>
      <c r="BE244" s="776"/>
      <c r="BF244" s="776"/>
      <c r="BG244" s="776"/>
      <c r="BH244" s="776"/>
      <c r="BI244" s="776"/>
      <c r="BJ244" s="776"/>
      <c r="BK244" s="776"/>
      <c r="BL244" s="776"/>
      <c r="BM244" s="776"/>
      <c r="BN244" s="776"/>
      <c r="BO244" s="776"/>
      <c r="BP244" s="776"/>
      <c r="BQ244" s="776"/>
      <c r="BR244" s="776"/>
      <c r="BS244" s="776"/>
      <c r="BT244" s="776"/>
      <c r="BU244" s="776"/>
      <c r="BV244" s="776"/>
      <c r="BW244" s="776"/>
      <c r="BX244" s="776"/>
      <c r="BY244" s="776"/>
      <c r="BZ244" s="776"/>
      <c r="CA244" s="776"/>
      <c r="CB244" s="776"/>
      <c r="CC244" s="777"/>
    </row>
    <row r="245" spans="2:81" ht="18" customHeight="1">
      <c r="B245" s="547"/>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c r="AC245" s="23"/>
      <c r="AD245" s="23"/>
      <c r="AE245" s="23"/>
      <c r="AF245" s="23"/>
      <c r="AG245" s="23"/>
      <c r="AH245" s="23"/>
      <c r="AI245" s="23"/>
      <c r="AJ245" s="23"/>
      <c r="AK245" s="23"/>
      <c r="AL245" s="23"/>
      <c r="AM245" s="23"/>
      <c r="AN245" s="23"/>
      <c r="AO245" s="23"/>
      <c r="AP245" s="23"/>
      <c r="AQ245" s="23"/>
      <c r="AR245" s="23"/>
      <c r="AS245" s="23"/>
      <c r="AT245" s="23"/>
      <c r="AU245" s="23"/>
      <c r="AV245" s="23"/>
      <c r="AW245" s="23"/>
      <c r="AX245" s="548"/>
      <c r="AY245" s="23"/>
      <c r="AZ245" s="226"/>
      <c r="BA245" s="226"/>
      <c r="BB245" s="226"/>
      <c r="BC245" s="226"/>
      <c r="BD245" s="226"/>
      <c r="BE245" s="549"/>
      <c r="BF245" s="549"/>
      <c r="BG245" s="23"/>
      <c r="BH245" s="23"/>
      <c r="BI245" s="23"/>
      <c r="BJ245" s="23"/>
      <c r="BK245" s="23"/>
      <c r="BL245" s="23"/>
      <c r="BM245" s="23"/>
      <c r="BN245" s="23"/>
      <c r="BO245" s="23"/>
      <c r="BP245" s="550"/>
      <c r="BQ245" s="550"/>
      <c r="BR245" s="550"/>
      <c r="BS245" s="550"/>
      <c r="BT245" s="549"/>
      <c r="BU245" s="549"/>
      <c r="BV245" s="551"/>
      <c r="BW245" s="551"/>
      <c r="BX245" s="551"/>
      <c r="BY245" s="551"/>
      <c r="BZ245" s="551"/>
      <c r="CA245" s="551"/>
      <c r="CB245" s="552" t="s">
        <v>204</v>
      </c>
      <c r="CC245" s="535"/>
    </row>
    <row r="246" spans="2:81" ht="18" customHeight="1">
      <c r="B246" s="227"/>
      <c r="C246" s="697" t="s">
        <v>205</v>
      </c>
      <c r="D246" s="692"/>
      <c r="E246" s="692"/>
      <c r="F246" s="692"/>
      <c r="G246" s="692"/>
      <c r="H246" s="692"/>
      <c r="I246" s="692"/>
      <c r="J246" s="692"/>
      <c r="K246" s="692"/>
      <c r="L246" s="692"/>
      <c r="M246" s="692"/>
      <c r="N246" s="692"/>
      <c r="O246" s="692"/>
      <c r="P246" s="692"/>
      <c r="Q246" s="692"/>
      <c r="R246" s="692"/>
      <c r="S246" s="692"/>
      <c r="T246" s="692"/>
      <c r="U246" s="692"/>
      <c r="V246" s="692"/>
      <c r="W246" s="690"/>
      <c r="X246" s="697" t="s">
        <v>312</v>
      </c>
      <c r="Y246" s="692"/>
      <c r="Z246" s="692"/>
      <c r="AA246" s="692"/>
      <c r="AB246" s="692"/>
      <c r="AC246" s="692"/>
      <c r="AD246" s="692"/>
      <c r="AE246" s="692"/>
      <c r="AF246" s="692"/>
      <c r="AG246" s="692"/>
      <c r="AH246" s="690"/>
      <c r="AI246" s="960" t="s">
        <v>311</v>
      </c>
      <c r="AJ246" s="960"/>
      <c r="AK246" s="960"/>
      <c r="AL246" s="960"/>
      <c r="AM246" s="960"/>
      <c r="AN246" s="960"/>
      <c r="AO246" s="960"/>
      <c r="AP246" s="960"/>
      <c r="AQ246" s="960"/>
      <c r="AR246" s="960"/>
      <c r="AS246" s="960"/>
      <c r="AT246" s="960" t="s">
        <v>206</v>
      </c>
      <c r="AU246" s="960"/>
      <c r="AV246" s="960"/>
      <c r="AW246" s="960"/>
      <c r="AX246" s="960"/>
      <c r="AY246" s="960"/>
      <c r="AZ246" s="960"/>
      <c r="BA246" s="960"/>
      <c r="BB246" s="960"/>
      <c r="BC246" s="960"/>
      <c r="BD246" s="960"/>
      <c r="BE246" s="960" t="s">
        <v>207</v>
      </c>
      <c r="BF246" s="960"/>
      <c r="BG246" s="960"/>
      <c r="BH246" s="960"/>
      <c r="BI246" s="960"/>
      <c r="BJ246" s="960"/>
      <c r="BK246" s="960"/>
      <c r="BL246" s="960"/>
      <c r="BM246" s="960"/>
      <c r="BN246" s="960"/>
      <c r="BO246" s="960"/>
      <c r="BP246" s="40"/>
      <c r="BQ246" s="1134" t="s">
        <v>208</v>
      </c>
      <c r="BR246" s="1134"/>
      <c r="BS246" s="1134"/>
      <c r="BT246" s="1134"/>
      <c r="BU246" s="1134"/>
      <c r="BV246" s="1134"/>
      <c r="BW246" s="1108" t="s">
        <v>209</v>
      </c>
      <c r="BX246" s="1109"/>
      <c r="BY246" s="1109"/>
      <c r="BZ246" s="1109"/>
      <c r="CA246" s="1109"/>
      <c r="CB246" s="1110"/>
      <c r="CC246" s="22"/>
    </row>
    <row r="247" spans="2:81" ht="18" customHeight="1">
      <c r="B247" s="227"/>
      <c r="C247" s="1098" t="s">
        <v>210</v>
      </c>
      <c r="D247" s="1099"/>
      <c r="E247" s="1099"/>
      <c r="F247" s="1099"/>
      <c r="G247" s="1099"/>
      <c r="H247" s="1099"/>
      <c r="I247" s="1099"/>
      <c r="J247" s="1099"/>
      <c r="K247" s="1099"/>
      <c r="L247" s="1100"/>
      <c r="M247" s="1097"/>
      <c r="N247" s="1097"/>
      <c r="O247" s="1097"/>
      <c r="P247" s="1097"/>
      <c r="Q247" s="1097"/>
      <c r="R247" s="1097"/>
      <c r="S247" s="1097"/>
      <c r="T247" s="1097"/>
      <c r="U247" s="1097"/>
      <c r="V247" s="1097"/>
      <c r="W247" s="1097"/>
      <c r="X247" s="1094"/>
      <c r="Y247" s="1095"/>
      <c r="Z247" s="1095"/>
      <c r="AA247" s="1095"/>
      <c r="AB247" s="1095"/>
      <c r="AC247" s="1095"/>
      <c r="AD247" s="1095"/>
      <c r="AE247" s="1095"/>
      <c r="AF247" s="1095"/>
      <c r="AG247" s="1095"/>
      <c r="AH247" s="1096"/>
      <c r="AI247" s="874"/>
      <c r="AJ247" s="874"/>
      <c r="AK247" s="874"/>
      <c r="AL247" s="874"/>
      <c r="AM247" s="874"/>
      <c r="AN247" s="874"/>
      <c r="AO247" s="874"/>
      <c r="AP247" s="874"/>
      <c r="AQ247" s="874"/>
      <c r="AR247" s="874"/>
      <c r="AS247" s="874"/>
      <c r="AT247" s="1087"/>
      <c r="AU247" s="1087"/>
      <c r="AV247" s="1087"/>
      <c r="AW247" s="1087"/>
      <c r="AX247" s="1087"/>
      <c r="AY247" s="1087"/>
      <c r="AZ247" s="1087"/>
      <c r="BA247" s="1087"/>
      <c r="BB247" s="1087"/>
      <c r="BC247" s="1087"/>
      <c r="BD247" s="1087"/>
      <c r="BE247" s="1087"/>
      <c r="BF247" s="1087"/>
      <c r="BG247" s="1087"/>
      <c r="BH247" s="1087"/>
      <c r="BI247" s="1087"/>
      <c r="BJ247" s="1087"/>
      <c r="BK247" s="1087"/>
      <c r="BL247" s="1087"/>
      <c r="BM247" s="1087"/>
      <c r="BN247" s="1087"/>
      <c r="BO247" s="1087"/>
      <c r="BP247" s="40"/>
      <c r="BQ247" s="1088" t="str">
        <f>IF(OR(X247="",AI247=""),"",ROUNDDOWN(X247/AI247,3))</f>
        <v/>
      </c>
      <c r="BR247" s="1088"/>
      <c r="BS247" s="1088"/>
      <c r="BT247" s="1088"/>
      <c r="BU247" s="1088"/>
      <c r="BV247" s="1088"/>
      <c r="BW247" s="1089" t="str">
        <f>IF(OR(AT247="",BE247=""),"",ROUNDDOWN(AT247/BE247,3))</f>
        <v/>
      </c>
      <c r="BX247" s="1090"/>
      <c r="BY247" s="1090"/>
      <c r="BZ247" s="1090"/>
      <c r="CA247" s="1090"/>
      <c r="CB247" s="1091"/>
      <c r="CC247" s="22"/>
    </row>
    <row r="248" spans="2:81" ht="18" customHeight="1">
      <c r="B248" s="227"/>
      <c r="C248" s="1098" t="s">
        <v>211</v>
      </c>
      <c r="D248" s="1099"/>
      <c r="E248" s="1099"/>
      <c r="F248" s="1099"/>
      <c r="G248" s="1099"/>
      <c r="H248" s="1099"/>
      <c r="I248" s="1099"/>
      <c r="J248" s="1099"/>
      <c r="K248" s="1099"/>
      <c r="L248" s="1100"/>
      <c r="M248" s="1097"/>
      <c r="N248" s="1097"/>
      <c r="O248" s="1097"/>
      <c r="P248" s="1097"/>
      <c r="Q248" s="1097"/>
      <c r="R248" s="1097"/>
      <c r="S248" s="1097"/>
      <c r="T248" s="1097"/>
      <c r="U248" s="1097"/>
      <c r="V248" s="1097"/>
      <c r="W248" s="1097"/>
      <c r="X248" s="1094"/>
      <c r="Y248" s="1095"/>
      <c r="Z248" s="1095"/>
      <c r="AA248" s="1095"/>
      <c r="AB248" s="1095"/>
      <c r="AC248" s="1095"/>
      <c r="AD248" s="1095"/>
      <c r="AE248" s="1095"/>
      <c r="AF248" s="1095"/>
      <c r="AG248" s="1095"/>
      <c r="AH248" s="1096"/>
      <c r="AI248" s="874"/>
      <c r="AJ248" s="874"/>
      <c r="AK248" s="874"/>
      <c r="AL248" s="874"/>
      <c r="AM248" s="874"/>
      <c r="AN248" s="874"/>
      <c r="AO248" s="874"/>
      <c r="AP248" s="874"/>
      <c r="AQ248" s="874"/>
      <c r="AR248" s="874"/>
      <c r="AS248" s="874"/>
      <c r="AT248" s="1087"/>
      <c r="AU248" s="1087"/>
      <c r="AV248" s="1087"/>
      <c r="AW248" s="1087"/>
      <c r="AX248" s="1087"/>
      <c r="AY248" s="1087"/>
      <c r="AZ248" s="1087"/>
      <c r="BA248" s="1087"/>
      <c r="BB248" s="1087"/>
      <c r="BC248" s="1087"/>
      <c r="BD248" s="1087"/>
      <c r="BE248" s="1087"/>
      <c r="BF248" s="1087"/>
      <c r="BG248" s="1087"/>
      <c r="BH248" s="1087"/>
      <c r="BI248" s="1087"/>
      <c r="BJ248" s="1087"/>
      <c r="BK248" s="1087"/>
      <c r="BL248" s="1087"/>
      <c r="BM248" s="1087"/>
      <c r="BN248" s="1087"/>
      <c r="BO248" s="1087"/>
      <c r="BP248" s="40"/>
      <c r="BQ248" s="1088" t="str">
        <f>IF(OR(X248="",AI248=""),"",ROUNDDOWN(X248/AI248,3))</f>
        <v/>
      </c>
      <c r="BR248" s="1088"/>
      <c r="BS248" s="1088"/>
      <c r="BT248" s="1088"/>
      <c r="BU248" s="1088"/>
      <c r="BV248" s="1088"/>
      <c r="BW248" s="1089" t="str">
        <f>IF(OR(AT248="",BE248=""),"",ROUNDDOWN(AT248/BE248,3))</f>
        <v/>
      </c>
      <c r="BX248" s="1090"/>
      <c r="BY248" s="1090"/>
      <c r="BZ248" s="1090"/>
      <c r="CA248" s="1090"/>
      <c r="CB248" s="1091"/>
      <c r="CC248" s="22"/>
    </row>
    <row r="249" spans="2:81" ht="18" customHeight="1">
      <c r="B249" s="227"/>
      <c r="C249" s="40"/>
      <c r="D249" s="553" t="s">
        <v>212</v>
      </c>
      <c r="F249" s="40"/>
      <c r="H249" s="40"/>
      <c r="J249" s="40"/>
      <c r="K249" s="40"/>
      <c r="L249" s="40"/>
      <c r="M249" s="40"/>
      <c r="O249" s="40"/>
      <c r="P249" s="40"/>
      <c r="Q249" s="40"/>
      <c r="R249" s="40"/>
      <c r="S249" s="40"/>
      <c r="T249" s="40"/>
      <c r="U249" s="40"/>
      <c r="V249" s="40"/>
      <c r="W249" s="40"/>
      <c r="X249" s="40"/>
      <c r="Y249" s="40"/>
      <c r="Z249" s="40"/>
      <c r="AA249" s="40"/>
      <c r="AB249" s="40"/>
      <c r="AC249" s="40"/>
      <c r="AD249" s="40"/>
      <c r="AE249" s="40"/>
      <c r="AF249" s="40"/>
      <c r="AG249" s="40"/>
      <c r="AH249" s="40"/>
      <c r="AI249" s="40"/>
      <c r="AJ249" s="40"/>
      <c r="AK249" s="40"/>
      <c r="AL249" s="40"/>
      <c r="AM249" s="40"/>
      <c r="AN249" s="40"/>
      <c r="AO249" s="40"/>
      <c r="AP249" s="40"/>
      <c r="AQ249" s="40"/>
      <c r="AR249" s="40"/>
      <c r="AS249" s="40"/>
      <c r="AT249" s="40"/>
      <c r="AU249" s="40"/>
      <c r="AV249" s="40"/>
      <c r="AW249" s="40"/>
      <c r="AX249" s="40"/>
      <c r="AY249" s="40"/>
      <c r="AZ249" s="40"/>
      <c r="BA249" s="40"/>
      <c r="BB249" s="40"/>
      <c r="BC249" s="40"/>
      <c r="BD249" s="40"/>
      <c r="BE249" s="40"/>
      <c r="BF249" s="40"/>
      <c r="BG249" s="40"/>
      <c r="BH249" s="40"/>
      <c r="BI249" s="40"/>
      <c r="BJ249" s="40"/>
      <c r="BK249" s="40"/>
      <c r="BL249" s="40"/>
      <c r="BM249" s="40"/>
      <c r="BN249" s="40"/>
      <c r="BO249" s="40"/>
      <c r="BP249" s="40"/>
      <c r="BQ249" s="40"/>
      <c r="BR249" s="40"/>
      <c r="BS249" s="40"/>
      <c r="BT249" s="40"/>
      <c r="BU249" s="40"/>
      <c r="BV249" s="40"/>
      <c r="BW249" s="40"/>
      <c r="BX249" s="40"/>
      <c r="BY249" s="40"/>
      <c r="BZ249" s="40"/>
      <c r="CA249" s="40"/>
      <c r="CB249" s="40"/>
      <c r="CC249" s="22"/>
    </row>
    <row r="250" spans="2:81" ht="18" customHeight="1" thickBot="1">
      <c r="B250" s="228"/>
      <c r="C250" s="229"/>
      <c r="D250" s="229"/>
      <c r="E250" s="229"/>
      <c r="F250" s="229"/>
      <c r="G250" s="229"/>
      <c r="H250" s="1092" t="s">
        <v>538</v>
      </c>
      <c r="I250" s="1092"/>
      <c r="J250" s="1092"/>
      <c r="K250" s="1092"/>
      <c r="L250" s="1092"/>
      <c r="M250" s="1092"/>
      <c r="N250" s="1092"/>
      <c r="O250" s="1092"/>
      <c r="P250" s="1092"/>
      <c r="Q250" s="1092"/>
      <c r="R250" s="1092"/>
      <c r="S250" s="1092"/>
      <c r="T250" s="1092"/>
      <c r="U250" s="1092"/>
      <c r="V250" s="1092"/>
      <c r="W250" s="1092"/>
      <c r="X250" s="1092"/>
      <c r="Y250" s="1092"/>
      <c r="Z250" s="1092"/>
      <c r="AA250" s="1092"/>
      <c r="AB250" s="1092"/>
      <c r="AC250" s="1092"/>
      <c r="AD250" s="1092"/>
      <c r="AE250" s="1092"/>
      <c r="AF250" s="1092"/>
      <c r="AG250" s="1092"/>
      <c r="AH250" s="1092"/>
      <c r="AI250" s="1092"/>
      <c r="AJ250" s="1092"/>
      <c r="AK250" s="1092"/>
      <c r="AL250" s="1092"/>
      <c r="AM250" s="1092"/>
      <c r="AN250" s="1092"/>
      <c r="AO250" s="1092"/>
      <c r="AP250" s="1092"/>
      <c r="AQ250" s="1092"/>
      <c r="AR250" s="1092"/>
      <c r="AS250" s="1092"/>
      <c r="AT250" s="1092"/>
      <c r="AU250" s="1092"/>
      <c r="AV250" s="1092"/>
      <c r="AW250" s="1092"/>
      <c r="AX250" s="1092"/>
      <c r="AY250" s="1092"/>
      <c r="AZ250" s="1092"/>
      <c r="BA250" s="1092"/>
      <c r="BB250" s="1092"/>
      <c r="BC250" s="1092"/>
      <c r="BD250" s="1092"/>
      <c r="BE250" s="1092"/>
      <c r="BF250" s="1092"/>
      <c r="BG250" s="1092"/>
      <c r="BH250" s="1092"/>
      <c r="BI250" s="1092"/>
      <c r="BJ250" s="1092"/>
      <c r="BK250" s="1092"/>
      <c r="BL250" s="1092"/>
      <c r="BM250" s="1092"/>
      <c r="BN250" s="1092"/>
      <c r="BO250" s="1092"/>
      <c r="BP250" s="1092"/>
      <c r="BQ250" s="1092"/>
      <c r="BR250" s="1092"/>
      <c r="BS250" s="1092"/>
      <c r="BT250" s="1092"/>
      <c r="BU250" s="1092"/>
      <c r="BV250" s="1092"/>
      <c r="BW250" s="1092"/>
      <c r="BX250" s="1092"/>
      <c r="BY250" s="1092"/>
      <c r="BZ250" s="1092"/>
      <c r="CA250" s="1092"/>
      <c r="CB250" s="1092"/>
      <c r="CC250" s="1093"/>
    </row>
    <row r="251" spans="2:81" ht="18" customHeight="1" thickBot="1">
      <c r="B251" s="775" t="s">
        <v>330</v>
      </c>
      <c r="C251" s="776"/>
      <c r="D251" s="776"/>
      <c r="E251" s="776"/>
      <c r="F251" s="776"/>
      <c r="G251" s="776"/>
      <c r="H251" s="776"/>
      <c r="I251" s="776"/>
      <c r="J251" s="776"/>
      <c r="K251" s="776"/>
      <c r="L251" s="776"/>
      <c r="M251" s="776"/>
      <c r="N251" s="776"/>
      <c r="O251" s="776"/>
      <c r="P251" s="776"/>
      <c r="Q251" s="776"/>
      <c r="R251" s="776"/>
      <c r="S251" s="776"/>
      <c r="T251" s="776"/>
      <c r="U251" s="776"/>
      <c r="V251" s="776"/>
      <c r="W251" s="776"/>
      <c r="X251" s="776"/>
      <c r="Y251" s="776"/>
      <c r="Z251" s="776"/>
      <c r="AA251" s="776"/>
      <c r="AB251" s="776"/>
      <c r="AC251" s="776"/>
      <c r="AD251" s="776"/>
      <c r="AE251" s="776"/>
      <c r="AF251" s="776"/>
      <c r="AG251" s="776"/>
      <c r="AH251" s="776"/>
      <c r="AI251" s="776"/>
      <c r="AJ251" s="776"/>
      <c r="AK251" s="776"/>
      <c r="AL251" s="776"/>
      <c r="AM251" s="776"/>
      <c r="AN251" s="776"/>
      <c r="AO251" s="776"/>
      <c r="AP251" s="776"/>
      <c r="AQ251" s="776"/>
      <c r="AR251" s="776"/>
      <c r="AS251" s="776"/>
      <c r="AT251" s="776"/>
      <c r="AU251" s="776"/>
      <c r="AV251" s="776"/>
      <c r="AW251" s="776"/>
      <c r="AX251" s="776"/>
      <c r="AY251" s="776"/>
      <c r="AZ251" s="776"/>
      <c r="BA251" s="776"/>
      <c r="BB251" s="776"/>
      <c r="BC251" s="776"/>
      <c r="BD251" s="776"/>
      <c r="BE251" s="776"/>
      <c r="BF251" s="776"/>
      <c r="BG251" s="776"/>
      <c r="BH251" s="776"/>
      <c r="BI251" s="776"/>
      <c r="BJ251" s="776"/>
      <c r="BK251" s="776"/>
      <c r="BL251" s="776"/>
      <c r="BM251" s="776"/>
      <c r="BN251" s="776"/>
      <c r="BO251" s="776"/>
      <c r="BP251" s="776"/>
      <c r="BQ251" s="776"/>
      <c r="BR251" s="776"/>
      <c r="BS251" s="776"/>
      <c r="BT251" s="776"/>
      <c r="BU251" s="776"/>
      <c r="BV251" s="776"/>
      <c r="BW251" s="776"/>
      <c r="BX251" s="776"/>
      <c r="BY251" s="776"/>
      <c r="BZ251" s="776"/>
      <c r="CA251" s="776"/>
      <c r="CB251" s="776"/>
      <c r="CC251" s="777"/>
    </row>
    <row r="252" spans="2:81" ht="18" customHeight="1">
      <c r="B252" s="544"/>
      <c r="C252" s="545"/>
      <c r="D252" s="545"/>
      <c r="E252" s="545"/>
      <c r="F252" s="545"/>
      <c r="G252" s="545"/>
      <c r="H252" s="545"/>
      <c r="I252" s="545"/>
      <c r="J252" s="545"/>
      <c r="K252" s="545"/>
      <c r="L252" s="545"/>
      <c r="M252" s="545"/>
      <c r="N252" s="545"/>
      <c r="O252" s="545"/>
      <c r="P252" s="545"/>
      <c r="Q252" s="545"/>
      <c r="R252" s="545"/>
      <c r="S252" s="545"/>
      <c r="T252" s="545"/>
      <c r="U252" s="545"/>
      <c r="V252" s="545"/>
      <c r="W252" s="545"/>
      <c r="X252" s="545"/>
      <c r="Y252" s="545"/>
      <c r="Z252" s="545"/>
      <c r="AA252" s="545"/>
      <c r="AB252" s="545"/>
      <c r="AC252" s="545"/>
      <c r="AD252" s="545"/>
      <c r="AE252" s="545"/>
      <c r="AF252" s="545"/>
      <c r="AG252" s="545"/>
      <c r="AH252" s="545"/>
      <c r="AI252" s="545"/>
      <c r="AJ252" s="545"/>
      <c r="AK252" s="545"/>
      <c r="AL252" s="545"/>
      <c r="AM252" s="545"/>
      <c r="AN252" s="545"/>
      <c r="AO252" s="545"/>
      <c r="AP252" s="545"/>
      <c r="AQ252" s="545"/>
      <c r="AR252" s="545"/>
      <c r="AS252" s="545"/>
      <c r="AT252" s="545"/>
      <c r="AU252" s="545"/>
      <c r="AV252" s="545"/>
      <c r="AW252" s="545"/>
      <c r="AX252" s="545"/>
      <c r="AY252" s="545"/>
      <c r="AZ252" s="545"/>
      <c r="BA252" s="545"/>
      <c r="BB252" s="545"/>
      <c r="BC252" s="545"/>
      <c r="BD252" s="545"/>
      <c r="BE252" s="545"/>
      <c r="BF252" s="545"/>
      <c r="BG252" s="545"/>
      <c r="BH252" s="545"/>
      <c r="BI252" s="545"/>
      <c r="BJ252" s="545"/>
      <c r="BK252" s="545"/>
      <c r="BL252" s="545"/>
      <c r="BM252" s="545"/>
      <c r="BN252" s="545"/>
      <c r="BO252" s="545"/>
      <c r="BP252" s="545"/>
      <c r="BQ252" s="545"/>
      <c r="BR252" s="545"/>
      <c r="BS252" s="545"/>
      <c r="BT252" s="545"/>
      <c r="BU252" s="545"/>
      <c r="BV252" s="545"/>
      <c r="BW252" s="545"/>
      <c r="BX252" s="545"/>
      <c r="BY252" s="545"/>
      <c r="BZ252" s="545"/>
      <c r="CA252" s="545"/>
      <c r="CB252" s="545"/>
      <c r="CC252" s="546"/>
    </row>
    <row r="253" spans="2:81" ht="18" customHeight="1">
      <c r="B253" s="231"/>
      <c r="C253" s="697" t="s">
        <v>213</v>
      </c>
      <c r="D253" s="692"/>
      <c r="E253" s="692"/>
      <c r="F253" s="692"/>
      <c r="G253" s="692"/>
      <c r="H253" s="692"/>
      <c r="I253" s="692"/>
      <c r="J253" s="692"/>
      <c r="K253" s="692"/>
      <c r="L253" s="692"/>
      <c r="M253" s="692"/>
      <c r="N253" s="692"/>
      <c r="O253" s="692"/>
      <c r="P253" s="692"/>
      <c r="Q253" s="692"/>
      <c r="R253" s="692"/>
      <c r="S253" s="692"/>
      <c r="T253" s="692"/>
      <c r="U253" s="692"/>
      <c r="V253" s="692"/>
      <c r="W253" s="692"/>
      <c r="X253" s="692"/>
      <c r="Y253" s="692"/>
      <c r="Z253" s="692"/>
      <c r="AA253" s="692"/>
      <c r="AB253" s="692"/>
      <c r="AC253" s="692"/>
      <c r="AD253" s="692"/>
      <c r="AE253" s="692"/>
      <c r="AF253" s="692"/>
      <c r="AG253" s="692"/>
      <c r="AH253" s="690"/>
      <c r="AI253" s="697" t="s">
        <v>214</v>
      </c>
      <c r="AJ253" s="692"/>
      <c r="AK253" s="692"/>
      <c r="AL253" s="692"/>
      <c r="AM253" s="692"/>
      <c r="AN253" s="692"/>
      <c r="AO253" s="692"/>
      <c r="AP253" s="692"/>
      <c r="AQ253" s="692"/>
      <c r="AR253" s="692"/>
      <c r="AS253" s="692"/>
      <c r="AT253" s="692"/>
      <c r="AU253" s="692"/>
      <c r="AV253" s="692"/>
      <c r="AW253" s="692"/>
      <c r="AX253" s="692"/>
      <c r="AY253" s="692"/>
      <c r="AZ253" s="692"/>
      <c r="BA253" s="692"/>
      <c r="BB253" s="692"/>
      <c r="BC253" s="692"/>
      <c r="BD253" s="690"/>
      <c r="BE253" s="16"/>
      <c r="BF253" s="16"/>
      <c r="BG253" s="16"/>
      <c r="BH253" s="16"/>
      <c r="BI253" s="16"/>
      <c r="BJ253" s="16"/>
      <c r="BK253" s="528"/>
      <c r="BL253" s="528"/>
      <c r="BM253" s="528"/>
      <c r="BN253" s="528"/>
      <c r="BO253" s="528"/>
      <c r="BP253" s="528"/>
      <c r="BQ253" s="528"/>
      <c r="BR253" s="528"/>
      <c r="BS253" s="528"/>
      <c r="BT253" s="528"/>
      <c r="BU253" s="528"/>
      <c r="BV253" s="528"/>
      <c r="BW253" s="528"/>
      <c r="BX253" s="525"/>
      <c r="BY253" s="525"/>
      <c r="BZ253" s="525"/>
      <c r="CA253" s="525"/>
      <c r="CB253" s="543"/>
      <c r="CC253" s="232"/>
    </row>
    <row r="254" spans="2:81" ht="18" customHeight="1">
      <c r="B254" s="231"/>
      <c r="C254" s="697" t="s">
        <v>215</v>
      </c>
      <c r="D254" s="692"/>
      <c r="E254" s="692"/>
      <c r="F254" s="692"/>
      <c r="G254" s="692"/>
      <c r="H254" s="692"/>
      <c r="I254" s="692"/>
      <c r="J254" s="692"/>
      <c r="K254" s="692"/>
      <c r="L254" s="692"/>
      <c r="M254" s="692"/>
      <c r="N254" s="692"/>
      <c r="O254" s="692"/>
      <c r="P254" s="692"/>
      <c r="Q254" s="692"/>
      <c r="R254" s="692"/>
      <c r="S254" s="692"/>
      <c r="T254" s="692"/>
      <c r="U254" s="692"/>
      <c r="V254" s="692"/>
      <c r="W254" s="692"/>
      <c r="X254" s="692"/>
      <c r="Y254" s="692"/>
      <c r="Z254" s="692"/>
      <c r="AA254" s="692"/>
      <c r="AB254" s="692"/>
      <c r="AC254" s="692"/>
      <c r="AD254" s="692"/>
      <c r="AE254" s="692"/>
      <c r="AF254" s="692"/>
      <c r="AG254" s="692"/>
      <c r="AH254" s="690"/>
      <c r="AI254" s="938"/>
      <c r="AJ254" s="939"/>
      <c r="AK254" s="939"/>
      <c r="AL254" s="939"/>
      <c r="AM254" s="939"/>
      <c r="AN254" s="939"/>
      <c r="AO254" s="939"/>
      <c r="AP254" s="939"/>
      <c r="AQ254" s="939"/>
      <c r="AR254" s="939"/>
      <c r="AS254" s="939"/>
      <c r="AT254" s="939"/>
      <c r="AU254" s="939"/>
      <c r="AV254" s="939"/>
      <c r="AW254" s="939"/>
      <c r="AX254" s="939"/>
      <c r="AY254" s="939"/>
      <c r="AZ254" s="939"/>
      <c r="BA254" s="939"/>
      <c r="BB254" s="939"/>
      <c r="BC254" s="939"/>
      <c r="BD254" s="940"/>
      <c r="BE254" s="233"/>
      <c r="BF254" s="233"/>
      <c r="BG254" s="233"/>
      <c r="BH254" s="233"/>
      <c r="BI254" s="233"/>
      <c r="BJ254" s="233"/>
      <c r="BK254" s="528"/>
      <c r="BL254" s="528"/>
      <c r="BM254" s="528"/>
      <c r="BN254" s="528"/>
      <c r="BO254" s="528"/>
      <c r="BP254" s="528"/>
      <c r="BQ254" s="528"/>
      <c r="BR254" s="528"/>
      <c r="BS254" s="528"/>
      <c r="BT254" s="528"/>
      <c r="BU254" s="528"/>
      <c r="BV254" s="528"/>
      <c r="BW254" s="528"/>
      <c r="BX254" s="525"/>
      <c r="BY254" s="525"/>
      <c r="BZ254" s="525"/>
      <c r="CA254" s="525"/>
      <c r="CB254" s="543"/>
      <c r="CC254" s="232"/>
    </row>
    <row r="255" spans="2:81" ht="18" customHeight="1">
      <c r="B255" s="231"/>
      <c r="C255" s="697" t="s">
        <v>216</v>
      </c>
      <c r="D255" s="692"/>
      <c r="E255" s="692"/>
      <c r="F255" s="692"/>
      <c r="G255" s="692"/>
      <c r="H255" s="692"/>
      <c r="I255" s="692"/>
      <c r="J255" s="692"/>
      <c r="K255" s="692"/>
      <c r="L255" s="692"/>
      <c r="M255" s="692"/>
      <c r="N255" s="692"/>
      <c r="O255" s="692"/>
      <c r="P255" s="692"/>
      <c r="Q255" s="692"/>
      <c r="R255" s="692"/>
      <c r="S255" s="692"/>
      <c r="T255" s="692"/>
      <c r="U255" s="692"/>
      <c r="V255" s="692"/>
      <c r="W255" s="692"/>
      <c r="X255" s="692"/>
      <c r="Y255" s="692"/>
      <c r="Z255" s="692"/>
      <c r="AA255" s="692"/>
      <c r="AB255" s="692"/>
      <c r="AC255" s="692"/>
      <c r="AD255" s="692"/>
      <c r="AE255" s="692"/>
      <c r="AF255" s="692"/>
      <c r="AG255" s="692"/>
      <c r="AH255" s="690"/>
      <c r="AI255" s="938"/>
      <c r="AJ255" s="939"/>
      <c r="AK255" s="939"/>
      <c r="AL255" s="939"/>
      <c r="AM255" s="939"/>
      <c r="AN255" s="939"/>
      <c r="AO255" s="939"/>
      <c r="AP255" s="939"/>
      <c r="AQ255" s="939"/>
      <c r="AR255" s="939"/>
      <c r="AS255" s="939"/>
      <c r="AT255" s="939"/>
      <c r="AU255" s="939"/>
      <c r="AV255" s="939"/>
      <c r="AW255" s="939"/>
      <c r="AX255" s="939"/>
      <c r="AY255" s="939"/>
      <c r="AZ255" s="939"/>
      <c r="BA255" s="939"/>
      <c r="BB255" s="939"/>
      <c r="BC255" s="939"/>
      <c r="BD255" s="940"/>
      <c r="BE255" s="233"/>
      <c r="BF255" s="233"/>
      <c r="BG255" s="233"/>
      <c r="BH255" s="233"/>
      <c r="BI255" s="233"/>
      <c r="BJ255" s="233"/>
      <c r="BK255" s="528"/>
      <c r="BL255" s="528"/>
      <c r="BM255" s="528"/>
      <c r="BN255" s="528"/>
      <c r="BO255" s="528"/>
      <c r="BP255" s="528"/>
      <c r="BQ255" s="528"/>
      <c r="BR255" s="528"/>
      <c r="BS255" s="528"/>
      <c r="BT255" s="528"/>
      <c r="BU255" s="528"/>
      <c r="BV255" s="528"/>
      <c r="BW255" s="528"/>
      <c r="BX255" s="525"/>
      <c r="BY255" s="525"/>
      <c r="BZ255" s="525"/>
      <c r="CA255" s="525"/>
      <c r="CB255" s="543"/>
      <c r="CC255" s="232"/>
    </row>
    <row r="256" spans="2:81" ht="18" customHeight="1">
      <c r="B256" s="231"/>
      <c r="C256" s="697" t="s">
        <v>217</v>
      </c>
      <c r="D256" s="692"/>
      <c r="E256" s="692"/>
      <c r="F256" s="692"/>
      <c r="G256" s="692"/>
      <c r="H256" s="692"/>
      <c r="I256" s="692"/>
      <c r="J256" s="692"/>
      <c r="K256" s="692"/>
      <c r="L256" s="692"/>
      <c r="M256" s="692"/>
      <c r="N256" s="692"/>
      <c r="O256" s="692"/>
      <c r="P256" s="692"/>
      <c r="Q256" s="692"/>
      <c r="R256" s="692"/>
      <c r="S256" s="692"/>
      <c r="T256" s="692"/>
      <c r="U256" s="692"/>
      <c r="V256" s="692"/>
      <c r="W256" s="692"/>
      <c r="X256" s="692"/>
      <c r="Y256" s="692"/>
      <c r="Z256" s="692"/>
      <c r="AA256" s="692"/>
      <c r="AB256" s="692"/>
      <c r="AC256" s="692"/>
      <c r="AD256" s="692"/>
      <c r="AE256" s="692"/>
      <c r="AF256" s="692"/>
      <c r="AG256" s="692"/>
      <c r="AH256" s="690"/>
      <c r="AI256" s="938"/>
      <c r="AJ256" s="939"/>
      <c r="AK256" s="939"/>
      <c r="AL256" s="939"/>
      <c r="AM256" s="939"/>
      <c r="AN256" s="939"/>
      <c r="AO256" s="939"/>
      <c r="AP256" s="939"/>
      <c r="AQ256" s="939"/>
      <c r="AR256" s="939"/>
      <c r="AS256" s="939"/>
      <c r="AT256" s="939"/>
      <c r="AU256" s="939"/>
      <c r="AV256" s="939"/>
      <c r="AW256" s="939"/>
      <c r="AX256" s="939"/>
      <c r="AY256" s="939"/>
      <c r="AZ256" s="939"/>
      <c r="BA256" s="939"/>
      <c r="BB256" s="939"/>
      <c r="BC256" s="939"/>
      <c r="BD256" s="940"/>
      <c r="BE256" s="233"/>
      <c r="BF256" s="233"/>
      <c r="BG256" s="233"/>
      <c r="BH256" s="233"/>
      <c r="BI256" s="233"/>
      <c r="BJ256" s="233"/>
      <c r="BK256" s="528"/>
      <c r="BL256" s="528"/>
      <c r="BM256" s="528"/>
      <c r="BN256" s="528"/>
      <c r="BO256" s="528"/>
      <c r="BP256" s="528"/>
      <c r="BQ256" s="528"/>
      <c r="BR256" s="528"/>
      <c r="BS256" s="528"/>
      <c r="BT256" s="528"/>
      <c r="BU256" s="528"/>
      <c r="BV256" s="528"/>
      <c r="BW256" s="528"/>
      <c r="BX256" s="525"/>
      <c r="BY256" s="525"/>
      <c r="BZ256" s="525"/>
      <c r="CA256" s="525"/>
      <c r="CB256" s="543"/>
      <c r="CC256" s="232"/>
    </row>
    <row r="257" spans="1:90" ht="18" customHeight="1">
      <c r="B257" s="231"/>
      <c r="C257" s="697" t="s">
        <v>218</v>
      </c>
      <c r="D257" s="692"/>
      <c r="E257" s="692"/>
      <c r="F257" s="692"/>
      <c r="G257" s="692"/>
      <c r="H257" s="692"/>
      <c r="I257" s="692"/>
      <c r="J257" s="692"/>
      <c r="K257" s="692"/>
      <c r="L257" s="692"/>
      <c r="M257" s="692"/>
      <c r="N257" s="692"/>
      <c r="O257" s="692"/>
      <c r="P257" s="692"/>
      <c r="Q257" s="692"/>
      <c r="R257" s="692"/>
      <c r="S257" s="692"/>
      <c r="T257" s="692"/>
      <c r="U257" s="692"/>
      <c r="V257" s="692"/>
      <c r="W257" s="692"/>
      <c r="X257" s="692"/>
      <c r="Y257" s="692"/>
      <c r="Z257" s="692"/>
      <c r="AA257" s="692"/>
      <c r="AB257" s="692"/>
      <c r="AC257" s="692"/>
      <c r="AD257" s="692"/>
      <c r="AE257" s="692"/>
      <c r="AF257" s="692"/>
      <c r="AG257" s="692"/>
      <c r="AH257" s="690"/>
      <c r="AI257" s="938"/>
      <c r="AJ257" s="939"/>
      <c r="AK257" s="939"/>
      <c r="AL257" s="939"/>
      <c r="AM257" s="939"/>
      <c r="AN257" s="939"/>
      <c r="AO257" s="939"/>
      <c r="AP257" s="939"/>
      <c r="AQ257" s="939"/>
      <c r="AR257" s="939"/>
      <c r="AS257" s="939"/>
      <c r="AT257" s="939"/>
      <c r="AU257" s="939"/>
      <c r="AV257" s="939"/>
      <c r="AW257" s="939"/>
      <c r="AX257" s="939"/>
      <c r="AY257" s="939"/>
      <c r="AZ257" s="939"/>
      <c r="BA257" s="939"/>
      <c r="BB257" s="939"/>
      <c r="BC257" s="939"/>
      <c r="BD257" s="940"/>
      <c r="BE257" s="234"/>
      <c r="BF257" s="234"/>
      <c r="BG257" s="234"/>
      <c r="BH257" s="234"/>
      <c r="BI257" s="234"/>
      <c r="BJ257" s="234"/>
      <c r="BK257" s="528"/>
      <c r="BL257" s="528"/>
      <c r="BM257" s="528"/>
      <c r="BN257" s="528"/>
      <c r="BO257" s="528"/>
      <c r="BP257" s="528"/>
      <c r="BQ257" s="528"/>
      <c r="BR257" s="528"/>
      <c r="BS257" s="528"/>
      <c r="BT257" s="528"/>
      <c r="BU257" s="528"/>
      <c r="BV257" s="528"/>
      <c r="BW257" s="528"/>
      <c r="BX257" s="525"/>
      <c r="BY257" s="525"/>
      <c r="BZ257" s="525"/>
      <c r="CA257" s="525"/>
      <c r="CB257" s="543"/>
      <c r="CC257" s="232"/>
    </row>
    <row r="258" spans="1:90" ht="18" customHeight="1">
      <c r="B258" s="231"/>
      <c r="C258" s="697" t="s">
        <v>219</v>
      </c>
      <c r="D258" s="692"/>
      <c r="E258" s="692"/>
      <c r="F258" s="692"/>
      <c r="G258" s="692"/>
      <c r="H258" s="692"/>
      <c r="I258" s="692"/>
      <c r="J258" s="692"/>
      <c r="K258" s="692"/>
      <c r="L258" s="692"/>
      <c r="M258" s="692"/>
      <c r="N258" s="692"/>
      <c r="O258" s="692"/>
      <c r="P258" s="692"/>
      <c r="Q258" s="692"/>
      <c r="R258" s="692"/>
      <c r="S258" s="692"/>
      <c r="T258" s="692"/>
      <c r="U258" s="692"/>
      <c r="V258" s="692"/>
      <c r="W258" s="692"/>
      <c r="X258" s="692"/>
      <c r="Y258" s="692"/>
      <c r="Z258" s="692"/>
      <c r="AA258" s="692"/>
      <c r="AB258" s="692"/>
      <c r="AC258" s="692"/>
      <c r="AD258" s="692"/>
      <c r="AE258" s="692"/>
      <c r="AF258" s="692"/>
      <c r="AG258" s="692"/>
      <c r="AH258" s="690"/>
      <c r="AI258" s="938"/>
      <c r="AJ258" s="939"/>
      <c r="AK258" s="939"/>
      <c r="AL258" s="939"/>
      <c r="AM258" s="939"/>
      <c r="AN258" s="939"/>
      <c r="AO258" s="939"/>
      <c r="AP258" s="939"/>
      <c r="AQ258" s="939"/>
      <c r="AR258" s="939"/>
      <c r="AS258" s="939"/>
      <c r="AT258" s="939"/>
      <c r="AU258" s="939"/>
      <c r="AV258" s="939"/>
      <c r="AW258" s="939"/>
      <c r="AX258" s="939"/>
      <c r="AY258" s="939"/>
      <c r="AZ258" s="939"/>
      <c r="BA258" s="939"/>
      <c r="BB258" s="939"/>
      <c r="BC258" s="939"/>
      <c r="BD258" s="940"/>
      <c r="BE258" s="28" t="s">
        <v>220</v>
      </c>
      <c r="BF258" s="234"/>
      <c r="BG258" s="234"/>
      <c r="BH258" s="234"/>
      <c r="BI258" s="234"/>
      <c r="BJ258" s="234"/>
      <c r="BL258" s="528"/>
      <c r="BM258" s="528"/>
      <c r="BN258" s="528"/>
      <c r="BO258" s="528"/>
      <c r="BP258" s="528"/>
      <c r="BQ258" s="528"/>
      <c r="BR258" s="528"/>
      <c r="BS258" s="528"/>
      <c r="BT258" s="528"/>
      <c r="BU258" s="528"/>
      <c r="BV258" s="528"/>
      <c r="BW258" s="528"/>
      <c r="BX258" s="525"/>
      <c r="BY258" s="525"/>
      <c r="BZ258" s="525"/>
      <c r="CA258" s="525"/>
      <c r="CB258" s="543"/>
      <c r="CC258" s="232"/>
    </row>
    <row r="259" spans="1:90" ht="18" customHeight="1">
      <c r="B259" s="231"/>
      <c r="C259" s="525"/>
      <c r="D259" s="525"/>
      <c r="E259" s="525"/>
      <c r="F259" s="525"/>
      <c r="G259" s="525"/>
      <c r="H259" s="525"/>
      <c r="I259" s="525"/>
      <c r="J259" s="525"/>
      <c r="K259" s="525"/>
      <c r="L259" s="525"/>
      <c r="M259" s="525"/>
      <c r="N259" s="525"/>
      <c r="O259" s="525"/>
      <c r="P259" s="525"/>
      <c r="Q259" s="525"/>
      <c r="R259" s="525"/>
      <c r="S259" s="525"/>
      <c r="T259" s="525"/>
      <c r="U259" s="525"/>
      <c r="V259" s="525"/>
      <c r="W259" s="525"/>
      <c r="X259" s="525"/>
      <c r="Y259" s="525"/>
      <c r="Z259" s="525"/>
      <c r="AA259" s="525"/>
      <c r="AB259" s="525"/>
      <c r="AC259" s="525"/>
      <c r="AD259" s="525"/>
      <c r="AE259" s="525"/>
      <c r="AF259" s="525"/>
      <c r="AG259" s="525"/>
      <c r="AH259" s="525"/>
      <c r="AI259" s="525"/>
      <c r="AJ259" s="525"/>
      <c r="AK259" s="525"/>
      <c r="AL259" s="525"/>
      <c r="AM259" s="525"/>
      <c r="AN259" s="525"/>
      <c r="AO259" s="525"/>
      <c r="AP259" s="525"/>
      <c r="AQ259" s="525"/>
      <c r="AR259" s="525"/>
      <c r="AS259" s="525"/>
      <c r="AT259" s="525"/>
      <c r="AU259" s="525"/>
      <c r="AV259" s="525"/>
      <c r="AW259" s="525"/>
      <c r="AX259" s="525"/>
      <c r="AY259" s="525"/>
      <c r="AZ259" s="525"/>
      <c r="BA259" s="525"/>
      <c r="BB259" s="525"/>
      <c r="BC259" s="525"/>
      <c r="BD259" s="525"/>
      <c r="BE259" s="525"/>
      <c r="BF259" s="941" t="s">
        <v>221</v>
      </c>
      <c r="BG259" s="942"/>
      <c r="BH259" s="942"/>
      <c r="BI259" s="942"/>
      <c r="BJ259" s="942"/>
      <c r="BK259" s="942"/>
      <c r="BL259" s="942"/>
      <c r="BM259" s="942"/>
      <c r="BN259" s="942"/>
      <c r="BO259" s="942"/>
      <c r="BP259" s="942"/>
      <c r="BQ259" s="942"/>
      <c r="BR259" s="942"/>
      <c r="BS259" s="942"/>
      <c r="BT259" s="942"/>
      <c r="BU259" s="942"/>
      <c r="BV259" s="942"/>
      <c r="BW259" s="942"/>
      <c r="BX259" s="942"/>
      <c r="BY259" s="942"/>
      <c r="BZ259" s="942"/>
      <c r="CA259" s="942"/>
      <c r="CB259" s="942"/>
      <c r="CC259" s="232"/>
    </row>
    <row r="260" spans="1:90" ht="18" customHeight="1">
      <c r="B260" s="231"/>
      <c r="C260" s="40" t="s">
        <v>222</v>
      </c>
      <c r="D260" s="528"/>
      <c r="F260" s="528"/>
      <c r="G260" s="528"/>
      <c r="H260" s="528"/>
      <c r="I260" s="528"/>
      <c r="J260" s="528"/>
      <c r="K260" s="528"/>
      <c r="L260" s="528"/>
      <c r="M260" s="528"/>
      <c r="N260" s="528"/>
      <c r="O260" s="528"/>
      <c r="P260" s="528"/>
      <c r="Q260" s="528"/>
      <c r="R260" s="528"/>
      <c r="S260" s="528"/>
      <c r="T260" s="528"/>
      <c r="U260" s="528"/>
      <c r="V260" s="528"/>
      <c r="W260" s="528"/>
      <c r="X260" s="528"/>
      <c r="Y260" s="528"/>
      <c r="Z260" s="528"/>
      <c r="AA260" s="528"/>
      <c r="AB260" s="528"/>
      <c r="AC260" s="528"/>
      <c r="AD260" s="528"/>
      <c r="AE260" s="528"/>
      <c r="AF260" s="528"/>
      <c r="AG260" s="528"/>
      <c r="AH260" s="528"/>
      <c r="AI260" s="528"/>
      <c r="AJ260" s="528"/>
      <c r="AK260" s="528"/>
      <c r="AL260" s="528"/>
      <c r="AM260" s="528"/>
      <c r="AN260" s="528"/>
      <c r="AO260" s="528"/>
      <c r="AP260" s="528"/>
      <c r="AQ260" s="528"/>
      <c r="AR260" s="528"/>
      <c r="AS260" s="528"/>
      <c r="AT260" s="528"/>
      <c r="AU260" s="528"/>
      <c r="AV260" s="528"/>
      <c r="AW260" s="528"/>
      <c r="AX260" s="528"/>
      <c r="AY260" s="528"/>
      <c r="AZ260" s="528"/>
      <c r="BA260" s="528"/>
      <c r="BB260" s="528"/>
      <c r="BC260" s="528"/>
      <c r="BD260" s="528"/>
      <c r="BE260" s="528"/>
      <c r="BF260" s="942"/>
      <c r="BG260" s="942"/>
      <c r="BH260" s="942"/>
      <c r="BI260" s="942"/>
      <c r="BJ260" s="942"/>
      <c r="BK260" s="942"/>
      <c r="BL260" s="942"/>
      <c r="BM260" s="942"/>
      <c r="BN260" s="942"/>
      <c r="BO260" s="942"/>
      <c r="BP260" s="942"/>
      <c r="BQ260" s="942"/>
      <c r="BR260" s="942"/>
      <c r="BS260" s="942"/>
      <c r="BT260" s="942"/>
      <c r="BU260" s="942"/>
      <c r="BV260" s="942"/>
      <c r="BW260" s="942"/>
      <c r="BX260" s="942"/>
      <c r="BY260" s="942"/>
      <c r="BZ260" s="942"/>
      <c r="CA260" s="942"/>
      <c r="CB260" s="942"/>
      <c r="CC260" s="232"/>
    </row>
    <row r="261" spans="1:90" ht="18" customHeight="1">
      <c r="B261" s="231"/>
      <c r="C261" s="697" t="s">
        <v>223</v>
      </c>
      <c r="D261" s="692"/>
      <c r="E261" s="692"/>
      <c r="F261" s="692"/>
      <c r="G261" s="692"/>
      <c r="H261" s="692"/>
      <c r="I261" s="692"/>
      <c r="J261" s="692"/>
      <c r="K261" s="692"/>
      <c r="L261" s="692"/>
      <c r="M261" s="692"/>
      <c r="N261" s="692"/>
      <c r="O261" s="692"/>
      <c r="P261" s="692"/>
      <c r="Q261" s="692"/>
      <c r="R261" s="690"/>
      <c r="S261" s="951" t="s">
        <v>224</v>
      </c>
      <c r="T261" s="952"/>
      <c r="U261" s="952"/>
      <c r="V261" s="952"/>
      <c r="W261" s="952"/>
      <c r="X261" s="952"/>
      <c r="Y261" s="952"/>
      <c r="Z261" s="952"/>
      <c r="AA261" s="952"/>
      <c r="AB261" s="952"/>
      <c r="AC261" s="953"/>
      <c r="AD261" s="951" t="s">
        <v>225</v>
      </c>
      <c r="AE261" s="952"/>
      <c r="AF261" s="952"/>
      <c r="AG261" s="952"/>
      <c r="AH261" s="952"/>
      <c r="AI261" s="952"/>
      <c r="AJ261" s="952"/>
      <c r="AK261" s="952"/>
      <c r="AL261" s="952"/>
      <c r="AM261" s="952"/>
      <c r="AN261" s="952"/>
      <c r="AO261" s="952"/>
      <c r="AP261" s="952"/>
      <c r="AQ261" s="952"/>
      <c r="AR261" s="952"/>
      <c r="AS261" s="952"/>
      <c r="AT261" s="952"/>
      <c r="AU261" s="952"/>
      <c r="AV261" s="952"/>
      <c r="AW261" s="952"/>
      <c r="AX261" s="952"/>
      <c r="AY261" s="952"/>
      <c r="AZ261" s="952"/>
      <c r="BA261" s="952"/>
      <c r="BB261" s="952"/>
      <c r="BC261" s="952"/>
      <c r="BD261" s="952"/>
      <c r="BE261" s="952"/>
      <c r="BF261" s="952"/>
      <c r="BG261" s="952"/>
      <c r="BH261" s="952"/>
      <c r="BI261" s="952"/>
      <c r="BJ261" s="952"/>
      <c r="BK261" s="952"/>
      <c r="BL261" s="952"/>
      <c r="BM261" s="952"/>
      <c r="BN261" s="952"/>
      <c r="BO261" s="952"/>
      <c r="BP261" s="952"/>
      <c r="BQ261" s="952"/>
      <c r="BR261" s="952"/>
      <c r="BS261" s="952"/>
      <c r="BT261" s="952"/>
      <c r="BU261" s="952"/>
      <c r="BV261" s="952"/>
      <c r="BW261" s="952"/>
      <c r="BX261" s="952"/>
      <c r="BY261" s="952"/>
      <c r="BZ261" s="952"/>
      <c r="CA261" s="952"/>
      <c r="CB261" s="953"/>
      <c r="CC261" s="232"/>
    </row>
    <row r="262" spans="1:90" ht="18" customHeight="1">
      <c r="B262" s="231"/>
      <c r="C262" s="738" t="s">
        <v>226</v>
      </c>
      <c r="D262" s="739"/>
      <c r="E262" s="739"/>
      <c r="F262" s="739"/>
      <c r="G262" s="739"/>
      <c r="H262" s="739"/>
      <c r="I262" s="739"/>
      <c r="J262" s="739"/>
      <c r="K262" s="739"/>
      <c r="L262" s="739"/>
      <c r="M262" s="739"/>
      <c r="N262" s="739"/>
      <c r="O262" s="739"/>
      <c r="P262" s="739"/>
      <c r="Q262" s="739"/>
      <c r="R262" s="740"/>
      <c r="S262" s="905"/>
      <c r="T262" s="906"/>
      <c r="U262" s="906"/>
      <c r="V262" s="906"/>
      <c r="W262" s="906"/>
      <c r="X262" s="906"/>
      <c r="Y262" s="906"/>
      <c r="Z262" s="906"/>
      <c r="AA262" s="906"/>
      <c r="AB262" s="906"/>
      <c r="AC262" s="1155"/>
      <c r="AD262" s="1156"/>
      <c r="AE262" s="1157"/>
      <c r="AF262" s="1157"/>
      <c r="AG262" s="1157"/>
      <c r="AH262" s="1157"/>
      <c r="AI262" s="1157"/>
      <c r="AJ262" s="1157"/>
      <c r="AK262" s="1157"/>
      <c r="AL262" s="1157"/>
      <c r="AM262" s="1157"/>
      <c r="AN262" s="1157"/>
      <c r="AO262" s="1157"/>
      <c r="AP262" s="1157"/>
      <c r="AQ262" s="1157"/>
      <c r="AR262" s="1157"/>
      <c r="AS262" s="1157"/>
      <c r="AT262" s="1157"/>
      <c r="AU262" s="1157"/>
      <c r="AV262" s="1157"/>
      <c r="AW262" s="1157"/>
      <c r="AX262" s="1157"/>
      <c r="AY262" s="1157"/>
      <c r="AZ262" s="1157"/>
      <c r="BA262" s="1157"/>
      <c r="BB262" s="1157"/>
      <c r="BC262" s="1157"/>
      <c r="BD262" s="1157"/>
      <c r="BE262" s="1157"/>
      <c r="BF262" s="1157"/>
      <c r="BG262" s="1157"/>
      <c r="BH262" s="1157"/>
      <c r="BI262" s="1157"/>
      <c r="BJ262" s="1157"/>
      <c r="BK262" s="1157"/>
      <c r="BL262" s="1157"/>
      <c r="BM262" s="1157"/>
      <c r="BN262" s="1157"/>
      <c r="BO262" s="1157"/>
      <c r="BP262" s="1157"/>
      <c r="BQ262" s="1157"/>
      <c r="BR262" s="1157"/>
      <c r="BS262" s="1157"/>
      <c r="BT262" s="1157"/>
      <c r="BU262" s="1157"/>
      <c r="BV262" s="1157"/>
      <c r="BW262" s="1157"/>
      <c r="BX262" s="1157"/>
      <c r="BY262" s="1157"/>
      <c r="BZ262" s="1157"/>
      <c r="CA262" s="1157"/>
      <c r="CB262" s="1158"/>
      <c r="CC262" s="232"/>
    </row>
    <row r="263" spans="1:90" ht="18" customHeight="1">
      <c r="B263" s="231"/>
      <c r="C263" s="738" t="s">
        <v>227</v>
      </c>
      <c r="D263" s="739"/>
      <c r="E263" s="739"/>
      <c r="F263" s="739"/>
      <c r="G263" s="739"/>
      <c r="H263" s="739"/>
      <c r="I263" s="739"/>
      <c r="J263" s="739"/>
      <c r="K263" s="739"/>
      <c r="L263" s="739"/>
      <c r="M263" s="739"/>
      <c r="N263" s="739"/>
      <c r="O263" s="739"/>
      <c r="P263" s="739"/>
      <c r="Q263" s="739"/>
      <c r="R263" s="740"/>
      <c r="S263" s="905"/>
      <c r="T263" s="906"/>
      <c r="U263" s="906"/>
      <c r="V263" s="906"/>
      <c r="W263" s="906"/>
      <c r="X263" s="906"/>
      <c r="Y263" s="906"/>
      <c r="Z263" s="906"/>
      <c r="AA263" s="906"/>
      <c r="AB263" s="906"/>
      <c r="AC263" s="1155"/>
      <c r="AD263" s="1156"/>
      <c r="AE263" s="1157"/>
      <c r="AF263" s="1157"/>
      <c r="AG263" s="1157"/>
      <c r="AH263" s="1157"/>
      <c r="AI263" s="1157"/>
      <c r="AJ263" s="1157"/>
      <c r="AK263" s="1157"/>
      <c r="AL263" s="1157"/>
      <c r="AM263" s="1157"/>
      <c r="AN263" s="1157"/>
      <c r="AO263" s="1157"/>
      <c r="AP263" s="1157"/>
      <c r="AQ263" s="1157"/>
      <c r="AR263" s="1157"/>
      <c r="AS263" s="1157"/>
      <c r="AT263" s="1157"/>
      <c r="AU263" s="1157"/>
      <c r="AV263" s="1157"/>
      <c r="AW263" s="1157"/>
      <c r="AX263" s="1157"/>
      <c r="AY263" s="1157"/>
      <c r="AZ263" s="1157"/>
      <c r="BA263" s="1157"/>
      <c r="BB263" s="1157"/>
      <c r="BC263" s="1157"/>
      <c r="BD263" s="1157"/>
      <c r="BE263" s="1157"/>
      <c r="BF263" s="1157"/>
      <c r="BG263" s="1157"/>
      <c r="BH263" s="1157"/>
      <c r="BI263" s="1157"/>
      <c r="BJ263" s="1157"/>
      <c r="BK263" s="1157"/>
      <c r="BL263" s="1157"/>
      <c r="BM263" s="1157"/>
      <c r="BN263" s="1157"/>
      <c r="BO263" s="1157"/>
      <c r="BP263" s="1157"/>
      <c r="BQ263" s="1157"/>
      <c r="BR263" s="1157"/>
      <c r="BS263" s="1157"/>
      <c r="BT263" s="1157"/>
      <c r="BU263" s="1157"/>
      <c r="BV263" s="1157"/>
      <c r="BW263" s="1157"/>
      <c r="BX263" s="1157"/>
      <c r="BY263" s="1157"/>
      <c r="BZ263" s="1157"/>
      <c r="CA263" s="1157"/>
      <c r="CB263" s="1158"/>
      <c r="CC263" s="232"/>
    </row>
    <row r="264" spans="1:90" ht="9" customHeight="1">
      <c r="B264" s="231"/>
      <c r="C264" s="543"/>
      <c r="D264" s="543"/>
      <c r="E264" s="543"/>
      <c r="F264" s="543"/>
      <c r="G264" s="543"/>
      <c r="H264" s="543"/>
      <c r="I264" s="543"/>
      <c r="J264" s="543"/>
      <c r="K264" s="543"/>
      <c r="L264" s="543"/>
      <c r="M264" s="543"/>
      <c r="N264" s="543"/>
      <c r="O264" s="543"/>
      <c r="P264" s="543"/>
      <c r="Q264" s="543"/>
      <c r="R264" s="543"/>
      <c r="S264" s="543"/>
      <c r="T264" s="543"/>
      <c r="U264" s="543"/>
      <c r="V264" s="543"/>
      <c r="W264" s="543"/>
      <c r="X264" s="543"/>
      <c r="Y264" s="543"/>
      <c r="Z264" s="543"/>
      <c r="AA264" s="543"/>
      <c r="AB264" s="543"/>
      <c r="AC264" s="543"/>
      <c r="AD264" s="543"/>
      <c r="AE264" s="543"/>
      <c r="AF264" s="543"/>
      <c r="AG264" s="543"/>
      <c r="AH264" s="543"/>
      <c r="AI264" s="543"/>
      <c r="AJ264" s="543"/>
      <c r="AK264" s="543"/>
      <c r="AL264" s="543"/>
      <c r="AM264" s="543"/>
      <c r="AN264" s="543"/>
      <c r="AO264" s="543"/>
      <c r="AP264" s="543"/>
      <c r="AQ264" s="543"/>
      <c r="AR264" s="543"/>
      <c r="AS264" s="543"/>
      <c r="AT264" s="543"/>
      <c r="AU264" s="543"/>
      <c r="AV264" s="543"/>
      <c r="AW264" s="543"/>
      <c r="AX264" s="543"/>
      <c r="AY264" s="543"/>
      <c r="AZ264" s="543"/>
      <c r="BA264" s="543"/>
      <c r="BB264" s="543"/>
      <c r="BC264" s="543"/>
      <c r="BD264" s="543"/>
      <c r="BE264" s="543"/>
      <c r="BF264" s="543"/>
      <c r="BG264" s="543"/>
      <c r="BH264" s="543"/>
      <c r="BI264" s="543"/>
      <c r="BJ264" s="543"/>
      <c r="BK264" s="543"/>
      <c r="BL264" s="543"/>
      <c r="BM264" s="543"/>
      <c r="BN264" s="543"/>
      <c r="BO264" s="543"/>
      <c r="BP264" s="543"/>
      <c r="BQ264" s="543"/>
      <c r="BR264" s="543"/>
      <c r="BS264" s="543"/>
      <c r="BT264" s="543"/>
      <c r="BU264" s="543"/>
      <c r="BV264" s="543"/>
      <c r="BW264" s="543"/>
      <c r="BX264" s="543"/>
      <c r="BY264" s="543"/>
      <c r="BZ264" s="543"/>
      <c r="CA264" s="543"/>
      <c r="CB264" s="543"/>
      <c r="CC264" s="232"/>
    </row>
    <row r="265" spans="1:90" ht="15" customHeight="1">
      <c r="B265" s="231"/>
      <c r="C265" s="543"/>
      <c r="D265" s="543"/>
      <c r="E265" s="543" t="s">
        <v>519</v>
      </c>
      <c r="F265" s="543"/>
      <c r="G265" s="543"/>
      <c r="H265" s="543"/>
      <c r="I265" s="543"/>
      <c r="J265" s="543"/>
      <c r="K265" s="543"/>
      <c r="L265" s="543"/>
      <c r="M265" s="543"/>
      <c r="N265" s="543"/>
      <c r="O265" s="543"/>
      <c r="P265" s="543"/>
      <c r="Q265" s="543"/>
      <c r="R265" s="543"/>
      <c r="S265" s="543"/>
      <c r="T265" s="543"/>
      <c r="U265" s="543"/>
      <c r="V265" s="543"/>
      <c r="W265" s="543"/>
      <c r="X265" s="543"/>
      <c r="Y265" s="543"/>
      <c r="Z265" s="543"/>
      <c r="AA265" s="543"/>
      <c r="AB265" s="543"/>
      <c r="AC265" s="543"/>
      <c r="AD265" s="543"/>
      <c r="AE265" s="543"/>
      <c r="AF265" s="543"/>
      <c r="AG265" s="543"/>
      <c r="AH265" s="543"/>
      <c r="AI265" s="543"/>
      <c r="AJ265" s="543"/>
      <c r="AK265" s="543"/>
      <c r="AL265" s="543"/>
      <c r="AM265" s="543"/>
      <c r="AN265" s="543"/>
      <c r="AO265" s="543"/>
      <c r="AP265" s="543"/>
      <c r="AQ265" s="543"/>
      <c r="AR265" s="543"/>
      <c r="AS265" s="543"/>
      <c r="AT265" s="543"/>
      <c r="AU265" s="543"/>
      <c r="AV265" s="543"/>
      <c r="AW265" s="543"/>
      <c r="AX265" s="543"/>
      <c r="AY265" s="543"/>
      <c r="AZ265" s="543"/>
      <c r="BA265" s="543"/>
      <c r="BB265" s="543"/>
      <c r="BC265" s="543"/>
      <c r="BD265" s="543"/>
      <c r="BE265" s="543"/>
      <c r="BF265" s="543"/>
      <c r="BG265" s="543"/>
      <c r="BH265" s="543"/>
      <c r="BI265" s="543"/>
      <c r="BJ265" s="543"/>
      <c r="BK265" s="543"/>
      <c r="BL265" s="543"/>
      <c r="BM265" s="543"/>
      <c r="BN265" s="543"/>
      <c r="BO265" s="543"/>
      <c r="BP265" s="543"/>
      <c r="BQ265" s="543"/>
      <c r="BR265" s="543"/>
      <c r="BS265" s="543"/>
      <c r="BT265" s="543"/>
      <c r="BU265" s="543"/>
      <c r="BV265" s="543"/>
      <c r="BW265" s="543"/>
      <c r="BX265" s="543"/>
      <c r="BY265" s="543"/>
      <c r="BZ265" s="543"/>
      <c r="CA265" s="543"/>
      <c r="CB265" s="543"/>
      <c r="CC265" s="232"/>
    </row>
    <row r="266" spans="1:90" ht="9" customHeight="1" thickBot="1">
      <c r="B266" s="235"/>
      <c r="C266" s="236"/>
      <c r="D266" s="236"/>
      <c r="E266" s="236"/>
      <c r="F266" s="236"/>
      <c r="G266" s="236"/>
      <c r="H266" s="236"/>
      <c r="I266" s="236"/>
      <c r="J266" s="236"/>
      <c r="K266" s="236"/>
      <c r="L266" s="236"/>
      <c r="M266" s="236"/>
      <c r="N266" s="236"/>
      <c r="O266" s="236"/>
      <c r="P266" s="236"/>
      <c r="Q266" s="236"/>
      <c r="R266" s="236"/>
      <c r="S266" s="236"/>
      <c r="T266" s="236"/>
      <c r="U266" s="236"/>
      <c r="V266" s="236"/>
      <c r="W266" s="236"/>
      <c r="X266" s="236"/>
      <c r="Y266" s="236"/>
      <c r="Z266" s="236"/>
      <c r="AA266" s="236"/>
      <c r="AB266" s="236"/>
      <c r="AC266" s="236"/>
      <c r="AD266" s="236"/>
      <c r="AE266" s="236"/>
      <c r="AF266" s="236"/>
      <c r="AG266" s="236"/>
      <c r="AH266" s="236"/>
      <c r="AI266" s="236"/>
      <c r="AJ266" s="236"/>
      <c r="AK266" s="236"/>
      <c r="AL266" s="236"/>
      <c r="AM266" s="236"/>
      <c r="AN266" s="236"/>
      <c r="AO266" s="236"/>
      <c r="AP266" s="236"/>
      <c r="AQ266" s="236"/>
      <c r="AR266" s="236"/>
      <c r="AS266" s="236"/>
      <c r="AT266" s="236"/>
      <c r="AU266" s="236"/>
      <c r="AV266" s="236"/>
      <c r="AW266" s="236"/>
      <c r="AX266" s="236"/>
      <c r="AY266" s="236"/>
      <c r="AZ266" s="236"/>
      <c r="BA266" s="236"/>
      <c r="BB266" s="236"/>
      <c r="BC266" s="236"/>
      <c r="BD266" s="236"/>
      <c r="BE266" s="236"/>
      <c r="BF266" s="236"/>
      <c r="BG266" s="236"/>
      <c r="BH266" s="236"/>
      <c r="BI266" s="236"/>
      <c r="BJ266" s="236"/>
      <c r="BK266" s="236"/>
      <c r="BL266" s="236"/>
      <c r="BM266" s="236"/>
      <c r="BN266" s="236"/>
      <c r="BO266" s="236"/>
      <c r="BP266" s="236"/>
      <c r="BQ266" s="236"/>
      <c r="BR266" s="236"/>
      <c r="BS266" s="236"/>
      <c r="BT266" s="236"/>
      <c r="BU266" s="236"/>
      <c r="BV266" s="236"/>
      <c r="BW266" s="236"/>
      <c r="BX266" s="236"/>
      <c r="BY266" s="236"/>
      <c r="BZ266" s="236"/>
      <c r="CA266" s="236"/>
      <c r="CB266" s="236"/>
      <c r="CC266" s="237"/>
    </row>
    <row r="267" spans="1:90" ht="19.5" thickBot="1">
      <c r="B267" s="775" t="s">
        <v>331</v>
      </c>
      <c r="C267" s="776"/>
      <c r="D267" s="776"/>
      <c r="E267" s="776"/>
      <c r="F267" s="776"/>
      <c r="G267" s="776"/>
      <c r="H267" s="776"/>
      <c r="I267" s="776"/>
      <c r="J267" s="776"/>
      <c r="K267" s="776"/>
      <c r="L267" s="776"/>
      <c r="M267" s="776"/>
      <c r="N267" s="776"/>
      <c r="O267" s="776"/>
      <c r="P267" s="776"/>
      <c r="Q267" s="776"/>
      <c r="R267" s="776"/>
      <c r="S267" s="776"/>
      <c r="T267" s="776"/>
      <c r="U267" s="776"/>
      <c r="V267" s="776"/>
      <c r="W267" s="776"/>
      <c r="X267" s="776"/>
      <c r="Y267" s="776"/>
      <c r="Z267" s="776"/>
      <c r="AA267" s="776"/>
      <c r="AB267" s="776"/>
      <c r="AC267" s="776"/>
      <c r="AD267" s="776"/>
      <c r="AE267" s="776"/>
      <c r="AF267" s="776"/>
      <c r="AG267" s="776"/>
      <c r="AH267" s="776"/>
      <c r="AI267" s="776"/>
      <c r="AJ267" s="776"/>
      <c r="AK267" s="776"/>
      <c r="AL267" s="776"/>
      <c r="AM267" s="776"/>
      <c r="AN267" s="776"/>
      <c r="AO267" s="776"/>
      <c r="AP267" s="776"/>
      <c r="AQ267" s="776"/>
      <c r="AR267" s="776"/>
      <c r="AS267" s="776"/>
      <c r="AT267" s="776"/>
      <c r="AU267" s="776"/>
      <c r="AV267" s="776"/>
      <c r="AW267" s="776"/>
      <c r="AX267" s="776"/>
      <c r="AY267" s="776"/>
      <c r="AZ267" s="776"/>
      <c r="BA267" s="776"/>
      <c r="BB267" s="776"/>
      <c r="BC267" s="776"/>
      <c r="BD267" s="776"/>
      <c r="BE267" s="776"/>
      <c r="BF267" s="776"/>
      <c r="BG267" s="776"/>
      <c r="BH267" s="776"/>
      <c r="BI267" s="776"/>
      <c r="BJ267" s="776"/>
      <c r="BK267" s="776"/>
      <c r="BL267" s="776"/>
      <c r="BM267" s="776"/>
      <c r="BN267" s="776"/>
      <c r="BO267" s="776"/>
      <c r="BP267" s="776"/>
      <c r="BQ267" s="776"/>
      <c r="BR267" s="776"/>
      <c r="BS267" s="776"/>
      <c r="BT267" s="776"/>
      <c r="BU267" s="776"/>
      <c r="BV267" s="776"/>
      <c r="BW267" s="776"/>
      <c r="BX267" s="776"/>
      <c r="BY267" s="776"/>
      <c r="BZ267" s="776"/>
      <c r="CA267" s="776"/>
      <c r="CB267" s="776"/>
      <c r="CC267" s="777"/>
    </row>
    <row r="268" spans="1:90">
      <c r="B268" s="18"/>
      <c r="C268" s="19" t="s">
        <v>7</v>
      </c>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c r="AR268" s="19"/>
      <c r="AS268" s="19"/>
      <c r="AT268" s="19"/>
      <c r="AU268" s="19"/>
      <c r="AV268" s="19"/>
      <c r="AW268" s="19"/>
      <c r="AX268" s="19"/>
      <c r="AY268" s="19"/>
      <c r="AZ268" s="19"/>
      <c r="BA268" s="19"/>
      <c r="BB268" s="19"/>
      <c r="BC268" s="19"/>
      <c r="BD268" s="19"/>
      <c r="BE268" s="19"/>
      <c r="BF268" s="19"/>
      <c r="BG268" s="19"/>
      <c r="BH268" s="19"/>
      <c r="BI268" s="19"/>
      <c r="BJ268" s="19"/>
      <c r="BK268" s="19"/>
      <c r="BL268" s="19"/>
      <c r="BM268" s="19"/>
      <c r="BN268" s="19"/>
      <c r="BO268" s="19"/>
      <c r="BP268" s="19"/>
      <c r="BQ268" s="19"/>
      <c r="BR268" s="19"/>
      <c r="BS268" s="19"/>
      <c r="BT268" s="19"/>
      <c r="BU268" s="19"/>
      <c r="BV268" s="19"/>
      <c r="BW268" s="19"/>
      <c r="BX268" s="19"/>
      <c r="BY268" s="19"/>
      <c r="BZ268" s="19"/>
      <c r="CA268" s="19"/>
      <c r="CB268" s="19"/>
      <c r="CC268" s="538"/>
      <c r="CE268" s="10"/>
    </row>
    <row r="269" spans="1:90">
      <c r="A269" s="6">
        <v>13</v>
      </c>
      <c r="B269" s="15"/>
      <c r="C269" s="16"/>
      <c r="D269" s="16"/>
      <c r="E269" s="16"/>
      <c r="F269" s="16"/>
      <c r="G269" s="16"/>
      <c r="H269" s="16" t="s">
        <v>9</v>
      </c>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c r="BO269" s="16"/>
      <c r="BP269" s="16"/>
      <c r="BQ269" s="16"/>
      <c r="BR269" s="16"/>
      <c r="BS269" s="16"/>
      <c r="BT269" s="16"/>
      <c r="BU269" s="16"/>
      <c r="BV269" s="16"/>
      <c r="BW269" s="16"/>
      <c r="BX269" s="16"/>
      <c r="BY269" s="16"/>
      <c r="BZ269" s="16"/>
      <c r="CA269" s="16"/>
      <c r="CB269" s="16"/>
      <c r="CC269" s="17"/>
      <c r="CE269" s="10"/>
    </row>
    <row r="270" spans="1:90">
      <c r="A270" s="6">
        <v>14</v>
      </c>
      <c r="B270" s="15"/>
      <c r="C270" s="16"/>
      <c r="D270" s="16"/>
      <c r="E270" s="16"/>
      <c r="F270" s="16"/>
      <c r="G270" s="16"/>
      <c r="H270" s="16" t="s">
        <v>10</v>
      </c>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c r="CA270" s="16"/>
      <c r="CB270" s="16"/>
      <c r="CC270" s="17"/>
      <c r="CE270" s="10"/>
      <c r="CF270" s="10"/>
      <c r="CG270" s="10"/>
      <c r="CH270" s="10"/>
      <c r="CI270" s="10"/>
      <c r="CJ270" s="10"/>
      <c r="CK270" s="10"/>
      <c r="CL270" s="10"/>
    </row>
    <row r="271" spans="1:90">
      <c r="B271" s="259"/>
      <c r="C271" s="539"/>
      <c r="D271" s="539"/>
      <c r="E271" s="539"/>
      <c r="F271" s="539"/>
      <c r="G271" s="539"/>
      <c r="H271" s="1138"/>
      <c r="I271" s="1139"/>
      <c r="J271" s="1139"/>
      <c r="K271" s="1139"/>
      <c r="L271" s="1139"/>
      <c r="M271" s="1139"/>
      <c r="N271" s="1139"/>
      <c r="O271" s="1139"/>
      <c r="P271" s="1139"/>
      <c r="Q271" s="1139"/>
      <c r="R271" s="1139"/>
      <c r="S271" s="1139"/>
      <c r="T271" s="1139"/>
      <c r="U271" s="1139"/>
      <c r="V271" s="1139"/>
      <c r="W271" s="1139"/>
      <c r="X271" s="1139"/>
      <c r="Y271" s="1139"/>
      <c r="Z271" s="1139"/>
      <c r="AA271" s="1139"/>
      <c r="AB271" s="1139"/>
      <c r="AC271" s="1139"/>
      <c r="AD271" s="1139"/>
      <c r="AE271" s="1139"/>
      <c r="AF271" s="1139"/>
      <c r="AG271" s="1139"/>
      <c r="AH271" s="1139"/>
      <c r="AI271" s="1139"/>
      <c r="AJ271" s="1139"/>
      <c r="AK271" s="1139"/>
      <c r="AL271" s="1139"/>
      <c r="AM271" s="1139"/>
      <c r="AN271" s="1139"/>
      <c r="AO271" s="1139"/>
      <c r="AP271" s="1139"/>
      <c r="AQ271" s="1139"/>
      <c r="AR271" s="1139"/>
      <c r="AS271" s="1139"/>
      <c r="AT271" s="1139"/>
      <c r="AU271" s="1139"/>
      <c r="AV271" s="1139"/>
      <c r="AW271" s="1139"/>
      <c r="AX271" s="1139"/>
      <c r="AY271" s="1139"/>
      <c r="AZ271" s="1139"/>
      <c r="BA271" s="1139"/>
      <c r="BB271" s="1139"/>
      <c r="BC271" s="1139"/>
      <c r="BD271" s="1139"/>
      <c r="BE271" s="1139"/>
      <c r="BF271" s="1139"/>
      <c r="BG271" s="1139"/>
      <c r="BH271" s="1139"/>
      <c r="BI271" s="1139"/>
      <c r="BJ271" s="1139"/>
      <c r="BK271" s="1139"/>
      <c r="BL271" s="1139"/>
      <c r="BM271" s="1139"/>
      <c r="BN271" s="1139"/>
      <c r="BO271" s="1139"/>
      <c r="BP271" s="1139"/>
      <c r="BQ271" s="1139"/>
      <c r="BR271" s="1139"/>
      <c r="BS271" s="1139"/>
      <c r="BT271" s="1139"/>
      <c r="BU271" s="1139"/>
      <c r="BV271" s="1139"/>
      <c r="BW271" s="1139"/>
      <c r="BX271" s="1139"/>
      <c r="BY271" s="1139"/>
      <c r="BZ271" s="1139"/>
      <c r="CA271" s="1139"/>
      <c r="CB271" s="1140"/>
      <c r="CC271" s="258"/>
      <c r="CE271" s="8"/>
      <c r="CF271" s="8"/>
      <c r="CG271" s="8"/>
      <c r="CH271" s="8"/>
      <c r="CI271" s="8"/>
      <c r="CJ271" s="8"/>
      <c r="CK271" s="8"/>
      <c r="CL271" s="8"/>
    </row>
    <row r="272" spans="1:90">
      <c r="B272" s="259"/>
      <c r="C272" s="539"/>
      <c r="D272" s="539"/>
      <c r="E272" s="539"/>
      <c r="F272" s="539"/>
      <c r="G272" s="539"/>
      <c r="H272" s="1141"/>
      <c r="I272" s="1142"/>
      <c r="J272" s="1142"/>
      <c r="K272" s="1142"/>
      <c r="L272" s="1142"/>
      <c r="M272" s="1142"/>
      <c r="N272" s="1142"/>
      <c r="O272" s="1142"/>
      <c r="P272" s="1142"/>
      <c r="Q272" s="1142"/>
      <c r="R272" s="1142"/>
      <c r="S272" s="1142"/>
      <c r="T272" s="1142"/>
      <c r="U272" s="1142"/>
      <c r="V272" s="1142"/>
      <c r="W272" s="1142"/>
      <c r="X272" s="1142"/>
      <c r="Y272" s="1142"/>
      <c r="Z272" s="1142"/>
      <c r="AA272" s="1142"/>
      <c r="AB272" s="1142"/>
      <c r="AC272" s="1142"/>
      <c r="AD272" s="1142"/>
      <c r="AE272" s="1142"/>
      <c r="AF272" s="1142"/>
      <c r="AG272" s="1142"/>
      <c r="AH272" s="1142"/>
      <c r="AI272" s="1142"/>
      <c r="AJ272" s="1142"/>
      <c r="AK272" s="1142"/>
      <c r="AL272" s="1142"/>
      <c r="AM272" s="1142"/>
      <c r="AN272" s="1142"/>
      <c r="AO272" s="1142"/>
      <c r="AP272" s="1142"/>
      <c r="AQ272" s="1142"/>
      <c r="AR272" s="1142"/>
      <c r="AS272" s="1142"/>
      <c r="AT272" s="1142"/>
      <c r="AU272" s="1142"/>
      <c r="AV272" s="1142"/>
      <c r="AW272" s="1142"/>
      <c r="AX272" s="1142"/>
      <c r="AY272" s="1142"/>
      <c r="AZ272" s="1142"/>
      <c r="BA272" s="1142"/>
      <c r="BB272" s="1142"/>
      <c r="BC272" s="1142"/>
      <c r="BD272" s="1142"/>
      <c r="BE272" s="1142"/>
      <c r="BF272" s="1142"/>
      <c r="BG272" s="1142"/>
      <c r="BH272" s="1142"/>
      <c r="BI272" s="1142"/>
      <c r="BJ272" s="1142"/>
      <c r="BK272" s="1142"/>
      <c r="BL272" s="1142"/>
      <c r="BM272" s="1142"/>
      <c r="BN272" s="1142"/>
      <c r="BO272" s="1142"/>
      <c r="BP272" s="1142"/>
      <c r="BQ272" s="1142"/>
      <c r="BR272" s="1142"/>
      <c r="BS272" s="1142"/>
      <c r="BT272" s="1142"/>
      <c r="BU272" s="1142"/>
      <c r="BV272" s="1142"/>
      <c r="BW272" s="1142"/>
      <c r="BX272" s="1142"/>
      <c r="BY272" s="1142"/>
      <c r="BZ272" s="1142"/>
      <c r="CA272" s="1142"/>
      <c r="CB272" s="1143"/>
      <c r="CC272" s="258"/>
      <c r="CE272" s="8"/>
      <c r="CF272" s="8"/>
      <c r="CG272" s="8"/>
      <c r="CH272" s="8"/>
      <c r="CI272" s="8"/>
      <c r="CJ272" s="8"/>
      <c r="CK272" s="8"/>
      <c r="CL272" s="8"/>
    </row>
    <row r="273" spans="1:90" ht="9" customHeight="1">
      <c r="B273" s="15"/>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c r="BO273" s="16"/>
      <c r="BP273" s="16"/>
      <c r="BQ273" s="16"/>
      <c r="BR273" s="16"/>
      <c r="BS273" s="16"/>
      <c r="BT273" s="16"/>
      <c r="BU273" s="16"/>
      <c r="BV273" s="16"/>
      <c r="BW273" s="16"/>
      <c r="BX273" s="16"/>
      <c r="BY273" s="16"/>
      <c r="BZ273" s="16"/>
      <c r="CA273" s="16"/>
      <c r="CB273" s="16"/>
      <c r="CC273" s="17"/>
    </row>
    <row r="274" spans="1:90">
      <c r="B274" s="15"/>
      <c r="C274" s="16" t="s">
        <v>8</v>
      </c>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c r="BO274" s="16"/>
      <c r="BP274" s="16"/>
      <c r="BQ274" s="16"/>
      <c r="BR274" s="16"/>
      <c r="BS274" s="16"/>
      <c r="BT274" s="16"/>
      <c r="BU274" s="16"/>
      <c r="BV274" s="16"/>
      <c r="BW274" s="16"/>
      <c r="BX274" s="16"/>
      <c r="BY274" s="16"/>
      <c r="BZ274" s="16"/>
      <c r="CA274" s="16"/>
      <c r="CB274" s="16"/>
      <c r="CC274" s="17"/>
      <c r="CE274" s="9"/>
      <c r="CF274" s="9"/>
      <c r="CG274" s="9"/>
      <c r="CH274" s="9"/>
      <c r="CI274" s="9"/>
      <c r="CJ274" s="9"/>
      <c r="CK274" s="9"/>
      <c r="CL274" s="9"/>
    </row>
    <row r="275" spans="1:90">
      <c r="A275" s="6">
        <v>15</v>
      </c>
      <c r="B275" s="15"/>
      <c r="C275" s="16"/>
      <c r="D275" s="16"/>
      <c r="E275" s="16"/>
      <c r="F275" s="16"/>
      <c r="G275" s="16"/>
      <c r="H275" s="16" t="s">
        <v>9</v>
      </c>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c r="BO275" s="16"/>
      <c r="BP275" s="16"/>
      <c r="BQ275" s="16"/>
      <c r="BR275" s="16"/>
      <c r="BS275" s="16"/>
      <c r="BT275" s="16"/>
      <c r="BU275" s="16"/>
      <c r="BV275" s="16"/>
      <c r="BW275" s="16"/>
      <c r="BX275" s="16"/>
      <c r="BY275" s="16"/>
      <c r="BZ275" s="16"/>
      <c r="CA275" s="16"/>
      <c r="CB275" s="16"/>
      <c r="CC275" s="17"/>
      <c r="CE275" s="9"/>
      <c r="CF275" s="9"/>
      <c r="CG275" s="9"/>
      <c r="CH275" s="9"/>
      <c r="CI275" s="9"/>
      <c r="CJ275" s="9"/>
      <c r="CK275" s="9"/>
      <c r="CL275" s="9"/>
    </row>
    <row r="276" spans="1:90">
      <c r="A276" s="6">
        <v>16</v>
      </c>
      <c r="B276" s="15"/>
      <c r="C276" s="16"/>
      <c r="D276" s="16"/>
      <c r="E276" s="16"/>
      <c r="F276" s="16"/>
      <c r="G276" s="16"/>
      <c r="H276" s="16" t="s">
        <v>460</v>
      </c>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c r="CA276" s="16"/>
      <c r="CB276" s="16"/>
      <c r="CC276" s="17"/>
      <c r="CE276" s="9"/>
      <c r="CF276" s="9"/>
      <c r="CG276" s="9"/>
      <c r="CH276" s="9"/>
      <c r="CI276" s="9"/>
      <c r="CJ276" s="9"/>
      <c r="CK276" s="9"/>
      <c r="CL276" s="9"/>
    </row>
    <row r="277" spans="1:90">
      <c r="B277" s="259"/>
      <c r="C277" s="539"/>
      <c r="D277" s="539"/>
      <c r="E277" s="539"/>
      <c r="F277" s="539"/>
      <c r="G277" s="539"/>
      <c r="H277" s="1138"/>
      <c r="I277" s="1139"/>
      <c r="J277" s="1139"/>
      <c r="K277" s="1139"/>
      <c r="L277" s="1139"/>
      <c r="M277" s="1139"/>
      <c r="N277" s="1139"/>
      <c r="O277" s="1139"/>
      <c r="P277" s="1139"/>
      <c r="Q277" s="1139"/>
      <c r="R277" s="1139"/>
      <c r="S277" s="1139"/>
      <c r="T277" s="1139"/>
      <c r="U277" s="1139"/>
      <c r="V277" s="1139"/>
      <c r="W277" s="1139"/>
      <c r="X277" s="1139"/>
      <c r="Y277" s="1139"/>
      <c r="Z277" s="1139"/>
      <c r="AA277" s="1139"/>
      <c r="AB277" s="1139"/>
      <c r="AC277" s="1139"/>
      <c r="AD277" s="1139"/>
      <c r="AE277" s="1139"/>
      <c r="AF277" s="1139"/>
      <c r="AG277" s="1139"/>
      <c r="AH277" s="1139"/>
      <c r="AI277" s="1139"/>
      <c r="AJ277" s="1139"/>
      <c r="AK277" s="1139"/>
      <c r="AL277" s="1139"/>
      <c r="AM277" s="1139"/>
      <c r="AN277" s="1139"/>
      <c r="AO277" s="1139"/>
      <c r="AP277" s="1139"/>
      <c r="AQ277" s="1139"/>
      <c r="AR277" s="1139"/>
      <c r="AS277" s="1139"/>
      <c r="AT277" s="1139"/>
      <c r="AU277" s="1139"/>
      <c r="AV277" s="1139"/>
      <c r="AW277" s="1139"/>
      <c r="AX277" s="1139"/>
      <c r="AY277" s="1139"/>
      <c r="AZ277" s="1139"/>
      <c r="BA277" s="1139"/>
      <c r="BB277" s="1139"/>
      <c r="BC277" s="1139"/>
      <c r="BD277" s="1139"/>
      <c r="BE277" s="1139"/>
      <c r="BF277" s="1139"/>
      <c r="BG277" s="1139"/>
      <c r="BH277" s="1139"/>
      <c r="BI277" s="1139"/>
      <c r="BJ277" s="1139"/>
      <c r="BK277" s="1139"/>
      <c r="BL277" s="1139"/>
      <c r="BM277" s="1139"/>
      <c r="BN277" s="1139"/>
      <c r="BO277" s="1139"/>
      <c r="BP277" s="1139"/>
      <c r="BQ277" s="1139"/>
      <c r="BR277" s="1139"/>
      <c r="BS277" s="1139"/>
      <c r="BT277" s="1139"/>
      <c r="BU277" s="1139"/>
      <c r="BV277" s="1139"/>
      <c r="BW277" s="1139"/>
      <c r="BX277" s="1139"/>
      <c r="BY277" s="1139"/>
      <c r="BZ277" s="1139"/>
      <c r="CA277" s="1139"/>
      <c r="CB277" s="1140"/>
      <c r="CC277" s="258"/>
      <c r="CE277" s="9"/>
      <c r="CF277" s="9"/>
      <c r="CG277" s="9"/>
      <c r="CH277" s="9"/>
      <c r="CI277" s="9"/>
      <c r="CJ277" s="9"/>
      <c r="CK277" s="9"/>
      <c r="CL277" s="9"/>
    </row>
    <row r="278" spans="1:90">
      <c r="B278" s="259"/>
      <c r="C278" s="539"/>
      <c r="D278" s="539"/>
      <c r="E278" s="539"/>
      <c r="F278" s="539"/>
      <c r="G278" s="539"/>
      <c r="H278" s="1141"/>
      <c r="I278" s="1142"/>
      <c r="J278" s="1142"/>
      <c r="K278" s="1142"/>
      <c r="L278" s="1142"/>
      <c r="M278" s="1142"/>
      <c r="N278" s="1142"/>
      <c r="O278" s="1142"/>
      <c r="P278" s="1142"/>
      <c r="Q278" s="1142"/>
      <c r="R278" s="1142"/>
      <c r="S278" s="1142"/>
      <c r="T278" s="1142"/>
      <c r="U278" s="1142"/>
      <c r="V278" s="1142"/>
      <c r="W278" s="1142"/>
      <c r="X278" s="1142"/>
      <c r="Y278" s="1142"/>
      <c r="Z278" s="1142"/>
      <c r="AA278" s="1142"/>
      <c r="AB278" s="1142"/>
      <c r="AC278" s="1142"/>
      <c r="AD278" s="1142"/>
      <c r="AE278" s="1142"/>
      <c r="AF278" s="1142"/>
      <c r="AG278" s="1142"/>
      <c r="AH278" s="1142"/>
      <c r="AI278" s="1142"/>
      <c r="AJ278" s="1142"/>
      <c r="AK278" s="1142"/>
      <c r="AL278" s="1142"/>
      <c r="AM278" s="1142"/>
      <c r="AN278" s="1142"/>
      <c r="AO278" s="1142"/>
      <c r="AP278" s="1142"/>
      <c r="AQ278" s="1142"/>
      <c r="AR278" s="1142"/>
      <c r="AS278" s="1142"/>
      <c r="AT278" s="1142"/>
      <c r="AU278" s="1142"/>
      <c r="AV278" s="1142"/>
      <c r="AW278" s="1142"/>
      <c r="AX278" s="1142"/>
      <c r="AY278" s="1142"/>
      <c r="AZ278" s="1142"/>
      <c r="BA278" s="1142"/>
      <c r="BB278" s="1142"/>
      <c r="BC278" s="1142"/>
      <c r="BD278" s="1142"/>
      <c r="BE278" s="1142"/>
      <c r="BF278" s="1142"/>
      <c r="BG278" s="1142"/>
      <c r="BH278" s="1142"/>
      <c r="BI278" s="1142"/>
      <c r="BJ278" s="1142"/>
      <c r="BK278" s="1142"/>
      <c r="BL278" s="1142"/>
      <c r="BM278" s="1142"/>
      <c r="BN278" s="1142"/>
      <c r="BO278" s="1142"/>
      <c r="BP278" s="1142"/>
      <c r="BQ278" s="1142"/>
      <c r="BR278" s="1142"/>
      <c r="BS278" s="1142"/>
      <c r="BT278" s="1142"/>
      <c r="BU278" s="1142"/>
      <c r="BV278" s="1142"/>
      <c r="BW278" s="1142"/>
      <c r="BX278" s="1142"/>
      <c r="BY278" s="1142"/>
      <c r="BZ278" s="1142"/>
      <c r="CA278" s="1142"/>
      <c r="CB278" s="1143"/>
      <c r="CC278" s="258"/>
      <c r="CE278" s="9"/>
      <c r="CF278" s="9"/>
      <c r="CG278" s="9"/>
      <c r="CH278" s="9"/>
      <c r="CI278" s="9"/>
      <c r="CJ278" s="9"/>
      <c r="CK278" s="9"/>
      <c r="CL278" s="9"/>
    </row>
    <row r="279" spans="1:90" ht="9" customHeight="1">
      <c r="B279" s="367"/>
      <c r="C279" s="368"/>
      <c r="D279" s="368"/>
      <c r="E279" s="368"/>
      <c r="F279" s="368"/>
      <c r="G279" s="368"/>
      <c r="H279" s="368"/>
      <c r="I279" s="368"/>
      <c r="J279" s="368"/>
      <c r="K279" s="368"/>
      <c r="L279" s="368"/>
      <c r="M279" s="368"/>
      <c r="N279" s="368"/>
      <c r="O279" s="368"/>
      <c r="P279" s="368"/>
      <c r="Q279" s="368"/>
      <c r="R279" s="368"/>
      <c r="S279" s="368"/>
      <c r="T279" s="368"/>
      <c r="U279" s="368"/>
      <c r="V279" s="368"/>
      <c r="W279" s="368"/>
      <c r="X279" s="368"/>
      <c r="Y279" s="368"/>
      <c r="Z279" s="368"/>
      <c r="AA279" s="368"/>
      <c r="AB279" s="368"/>
      <c r="AC279" s="368"/>
      <c r="AD279" s="368"/>
      <c r="AE279" s="368"/>
      <c r="AF279" s="368"/>
      <c r="AG279" s="368"/>
      <c r="AH279" s="368"/>
      <c r="AI279" s="368"/>
      <c r="AJ279" s="368"/>
      <c r="AK279" s="368"/>
      <c r="AL279" s="368"/>
      <c r="AM279" s="368"/>
      <c r="AN279" s="368"/>
      <c r="AO279" s="368"/>
      <c r="AP279" s="368"/>
      <c r="AQ279" s="368"/>
      <c r="AR279" s="368"/>
      <c r="AS279" s="368"/>
      <c r="AT279" s="368"/>
      <c r="AU279" s="368"/>
      <c r="AV279" s="368"/>
      <c r="AW279" s="368"/>
      <c r="AX279" s="368"/>
      <c r="AY279" s="368"/>
      <c r="AZ279" s="368"/>
      <c r="BA279" s="368"/>
      <c r="BB279" s="368"/>
      <c r="BC279" s="368"/>
      <c r="BD279" s="368"/>
      <c r="BE279" s="368"/>
      <c r="BF279" s="368"/>
      <c r="BG279" s="368"/>
      <c r="BH279" s="368"/>
      <c r="BI279" s="368"/>
      <c r="BJ279" s="368"/>
      <c r="BK279" s="368"/>
      <c r="BL279" s="368"/>
      <c r="BM279" s="368"/>
      <c r="BN279" s="368"/>
      <c r="BO279" s="368"/>
      <c r="BP279" s="368"/>
      <c r="BQ279" s="368"/>
      <c r="BR279" s="368"/>
      <c r="BS279" s="368"/>
      <c r="BT279" s="368"/>
      <c r="BU279" s="368"/>
      <c r="BV279" s="368"/>
      <c r="BW279" s="368"/>
      <c r="BX279" s="368"/>
      <c r="BY279" s="368"/>
      <c r="BZ279" s="368"/>
      <c r="CA279" s="368"/>
      <c r="CB279" s="368"/>
      <c r="CC279" s="369"/>
      <c r="CE279" s="9"/>
      <c r="CF279" s="9"/>
      <c r="CG279" s="9"/>
      <c r="CH279" s="9"/>
      <c r="CI279" s="9"/>
      <c r="CJ279" s="9"/>
      <c r="CK279" s="9"/>
      <c r="CL279" s="9"/>
    </row>
    <row r="280" spans="1:90">
      <c r="B280" s="370"/>
      <c r="C280" s="1159" t="s">
        <v>300</v>
      </c>
      <c r="D280" s="1159"/>
      <c r="E280" s="1159"/>
      <c r="F280" s="1159"/>
      <c r="G280" s="1159"/>
      <c r="H280" s="1159"/>
      <c r="I280" s="1159"/>
      <c r="J280" s="1159"/>
      <c r="K280" s="1159"/>
      <c r="L280" s="1159"/>
      <c r="M280" s="1159"/>
      <c r="N280" s="1159"/>
      <c r="O280" s="1159"/>
      <c r="P280" s="1159"/>
      <c r="Q280" s="1159"/>
      <c r="R280" s="1159"/>
      <c r="S280" s="1159"/>
      <c r="T280" s="1159"/>
      <c r="U280" s="1159"/>
      <c r="V280" s="1159"/>
      <c r="W280" s="1159"/>
      <c r="X280" s="1159"/>
      <c r="Y280" s="1159"/>
      <c r="Z280" s="1159"/>
      <c r="AA280" s="1159"/>
      <c r="AB280" s="1159"/>
      <c r="AC280" s="1159"/>
      <c r="AD280" s="1159"/>
      <c r="AE280" s="1159"/>
      <c r="AF280" s="1159"/>
      <c r="AG280" s="1159"/>
      <c r="AH280" s="1159"/>
      <c r="AI280" s="1159"/>
      <c r="AJ280" s="1159"/>
      <c r="AK280" s="1159"/>
      <c r="AL280" s="1159"/>
      <c r="AM280" s="1159"/>
      <c r="AN280" s="1159"/>
      <c r="AO280" s="1159"/>
      <c r="AP280" s="1159"/>
      <c r="AQ280" s="1159"/>
      <c r="AR280" s="1159"/>
      <c r="AS280" s="1159"/>
      <c r="AT280" s="1159"/>
      <c r="AU280" s="1159"/>
      <c r="AV280" s="1159"/>
      <c r="AW280" s="1159"/>
      <c r="AX280" s="1159"/>
      <c r="AY280" s="1159"/>
      <c r="AZ280" s="1159"/>
      <c r="BA280" s="1159"/>
      <c r="BB280" s="1159"/>
      <c r="BC280" s="1159"/>
      <c r="BD280" s="1159"/>
      <c r="BE280" s="1159"/>
      <c r="BF280" s="1159"/>
      <c r="BG280" s="1159"/>
      <c r="BH280" s="1159"/>
      <c r="BI280" s="1159"/>
      <c r="BJ280" s="1159"/>
      <c r="BK280" s="1159"/>
      <c r="BL280" s="1159"/>
      <c r="BM280" s="1159"/>
      <c r="BN280" s="1159"/>
      <c r="BO280" s="1159"/>
      <c r="BP280" s="1159"/>
      <c r="BQ280" s="1159"/>
      <c r="BR280" s="1159"/>
      <c r="BS280" s="1159"/>
      <c r="BT280" s="1159"/>
      <c r="BU280" s="1159"/>
      <c r="BV280" s="1159"/>
      <c r="BW280" s="1159"/>
      <c r="BX280" s="1159"/>
      <c r="BY280" s="1159"/>
      <c r="BZ280" s="1159"/>
      <c r="CA280" s="363"/>
      <c r="CB280" s="363"/>
      <c r="CC280" s="371"/>
      <c r="CE280" s="9"/>
      <c r="CF280" s="9"/>
      <c r="CG280" s="9"/>
      <c r="CH280" s="9"/>
      <c r="CI280" s="9"/>
      <c r="CJ280" s="9"/>
      <c r="CK280" s="9"/>
      <c r="CL280" s="9"/>
    </row>
    <row r="281" spans="1:90" ht="15.75" customHeight="1">
      <c r="B281" s="33"/>
      <c r="D281" s="1229" t="s">
        <v>499</v>
      </c>
      <c r="E281" s="1229"/>
      <c r="F281" s="1229"/>
      <c r="G281" s="1229"/>
      <c r="H281" s="1229"/>
      <c r="I281" s="1229"/>
      <c r="J281" s="1229"/>
      <c r="K281" s="1229"/>
      <c r="L281" s="1229"/>
      <c r="M281" s="1229"/>
      <c r="N281" s="1229"/>
      <c r="O281" s="1229"/>
      <c r="P281" s="1229"/>
      <c r="Q281" s="1229"/>
      <c r="R281" s="1229"/>
      <c r="S281" s="1229"/>
      <c r="T281" s="1229"/>
      <c r="U281" s="1229"/>
      <c r="V281" s="1229"/>
      <c r="W281" s="1229"/>
      <c r="X281" s="1229"/>
      <c r="Y281" s="1229"/>
      <c r="Z281" s="1229"/>
      <c r="AA281" s="1229"/>
      <c r="AB281" s="1229"/>
      <c r="AC281" s="1229"/>
      <c r="AD281" s="1229"/>
      <c r="AE281" s="1229"/>
      <c r="AF281" s="1229"/>
      <c r="AG281" s="1229"/>
      <c r="AH281" s="1229"/>
      <c r="AI281" s="1229"/>
      <c r="AJ281" s="1229"/>
      <c r="AK281" s="1229"/>
      <c r="AL281" s="1229"/>
      <c r="AM281" s="1229"/>
      <c r="AN281" s="1229"/>
      <c r="AO281" s="1229"/>
      <c r="AP281" s="1229"/>
      <c r="AQ281" s="1229"/>
      <c r="AR281" s="1229"/>
      <c r="AS281" s="1229"/>
      <c r="AT281" s="1229"/>
      <c r="AU281" s="1229"/>
      <c r="AV281" s="1229"/>
      <c r="AW281" s="1229"/>
      <c r="AX281" s="1229"/>
      <c r="AY281" s="1229"/>
      <c r="AZ281" s="1229"/>
      <c r="BA281" s="1229"/>
      <c r="BB281" s="1229"/>
      <c r="BC281" s="1229"/>
      <c r="BD281" s="1229"/>
      <c r="BE281" s="1229"/>
      <c r="BF281" s="1229"/>
      <c r="BG281" s="1229"/>
      <c r="BH281" s="1229"/>
      <c r="BI281" s="1229"/>
      <c r="BJ281" s="1229"/>
      <c r="BK281" s="1229"/>
      <c r="BL281" s="1229"/>
      <c r="BM281" s="1229"/>
      <c r="BN281" s="1229"/>
      <c r="BO281" s="1229"/>
      <c r="BP281" s="1229"/>
      <c r="BQ281" s="1229"/>
      <c r="BR281" s="1229"/>
      <c r="BS281" s="1229"/>
      <c r="BT281" s="1229"/>
      <c r="BU281" s="1229"/>
      <c r="BV281" s="1229"/>
      <c r="BW281" s="1229"/>
      <c r="BX281" s="1229"/>
      <c r="BY281" s="1229"/>
      <c r="BZ281" s="1229"/>
      <c r="CA281" s="1229"/>
      <c r="CB281" s="1229"/>
      <c r="CC281" s="17"/>
    </row>
    <row r="282" spans="1:90" ht="15.75" customHeight="1">
      <c r="B282" s="33"/>
      <c r="C282" s="540"/>
      <c r="D282" s="1229"/>
      <c r="E282" s="1229"/>
      <c r="F282" s="1229"/>
      <c r="G282" s="1229"/>
      <c r="H282" s="1229"/>
      <c r="I282" s="1229"/>
      <c r="J282" s="1229"/>
      <c r="K282" s="1229"/>
      <c r="L282" s="1229"/>
      <c r="M282" s="1229"/>
      <c r="N282" s="1229"/>
      <c r="O282" s="1229"/>
      <c r="P282" s="1229"/>
      <c r="Q282" s="1229"/>
      <c r="R282" s="1229"/>
      <c r="S282" s="1229"/>
      <c r="T282" s="1229"/>
      <c r="U282" s="1229"/>
      <c r="V282" s="1229"/>
      <c r="W282" s="1229"/>
      <c r="X282" s="1229"/>
      <c r="Y282" s="1229"/>
      <c r="Z282" s="1229"/>
      <c r="AA282" s="1229"/>
      <c r="AB282" s="1229"/>
      <c r="AC282" s="1229"/>
      <c r="AD282" s="1229"/>
      <c r="AE282" s="1229"/>
      <c r="AF282" s="1229"/>
      <c r="AG282" s="1229"/>
      <c r="AH282" s="1229"/>
      <c r="AI282" s="1229"/>
      <c r="AJ282" s="1229"/>
      <c r="AK282" s="1229"/>
      <c r="AL282" s="1229"/>
      <c r="AM282" s="1229"/>
      <c r="AN282" s="1229"/>
      <c r="AO282" s="1229"/>
      <c r="AP282" s="1229"/>
      <c r="AQ282" s="1229"/>
      <c r="AR282" s="1229"/>
      <c r="AS282" s="1229"/>
      <c r="AT282" s="1229"/>
      <c r="AU282" s="1229"/>
      <c r="AV282" s="1229"/>
      <c r="AW282" s="1229"/>
      <c r="AX282" s="1229"/>
      <c r="AY282" s="1229"/>
      <c r="AZ282" s="1229"/>
      <c r="BA282" s="1229"/>
      <c r="BB282" s="1229"/>
      <c r="BC282" s="1229"/>
      <c r="BD282" s="1229"/>
      <c r="BE282" s="1229"/>
      <c r="BF282" s="1229"/>
      <c r="BG282" s="1229"/>
      <c r="BH282" s="1229"/>
      <c r="BI282" s="1229"/>
      <c r="BJ282" s="1229"/>
      <c r="BK282" s="1229"/>
      <c r="BL282" s="1229"/>
      <c r="BM282" s="1229"/>
      <c r="BN282" s="1229"/>
      <c r="BO282" s="1229"/>
      <c r="BP282" s="1229"/>
      <c r="BQ282" s="1229"/>
      <c r="BR282" s="1229"/>
      <c r="BS282" s="1229"/>
      <c r="BT282" s="1229"/>
      <c r="BU282" s="1229"/>
      <c r="BV282" s="1229"/>
      <c r="BW282" s="1229"/>
      <c r="BX282" s="1229"/>
      <c r="BY282" s="1229"/>
      <c r="BZ282" s="1229"/>
      <c r="CA282" s="1229"/>
      <c r="CB282" s="1229"/>
      <c r="CC282" s="17"/>
    </row>
    <row r="283" spans="1:90" ht="15.75" customHeight="1">
      <c r="B283" s="33"/>
      <c r="C283" s="540"/>
      <c r="D283" s="1229"/>
      <c r="E283" s="1229"/>
      <c r="F283" s="1229"/>
      <c r="G283" s="1229"/>
      <c r="H283" s="1229"/>
      <c r="I283" s="1229"/>
      <c r="J283" s="1229"/>
      <c r="K283" s="1229"/>
      <c r="L283" s="1229"/>
      <c r="M283" s="1229"/>
      <c r="N283" s="1229"/>
      <c r="O283" s="1229"/>
      <c r="P283" s="1229"/>
      <c r="Q283" s="1229"/>
      <c r="R283" s="1229"/>
      <c r="S283" s="1229"/>
      <c r="T283" s="1229"/>
      <c r="U283" s="1229"/>
      <c r="V283" s="1229"/>
      <c r="W283" s="1229"/>
      <c r="X283" s="1229"/>
      <c r="Y283" s="1229"/>
      <c r="Z283" s="1229"/>
      <c r="AA283" s="1229"/>
      <c r="AB283" s="1229"/>
      <c r="AC283" s="1229"/>
      <c r="AD283" s="1229"/>
      <c r="AE283" s="1229"/>
      <c r="AF283" s="1229"/>
      <c r="AG283" s="1229"/>
      <c r="AH283" s="1229"/>
      <c r="AI283" s="1229"/>
      <c r="AJ283" s="1229"/>
      <c r="AK283" s="1229"/>
      <c r="AL283" s="1229"/>
      <c r="AM283" s="1229"/>
      <c r="AN283" s="1229"/>
      <c r="AO283" s="1229"/>
      <c r="AP283" s="1229"/>
      <c r="AQ283" s="1229"/>
      <c r="AR283" s="1229"/>
      <c r="AS283" s="1229"/>
      <c r="AT283" s="1229"/>
      <c r="AU283" s="1229"/>
      <c r="AV283" s="1229"/>
      <c r="AW283" s="1229"/>
      <c r="AX283" s="1229"/>
      <c r="AY283" s="1229"/>
      <c r="AZ283" s="1229"/>
      <c r="BA283" s="1229"/>
      <c r="BB283" s="1229"/>
      <c r="BC283" s="1229"/>
      <c r="BD283" s="1229"/>
      <c r="BE283" s="1229"/>
      <c r="BF283" s="1229"/>
      <c r="BG283" s="1229"/>
      <c r="BH283" s="1229"/>
      <c r="BI283" s="1229"/>
      <c r="BJ283" s="1229"/>
      <c r="BK283" s="1229"/>
      <c r="BL283" s="1229"/>
      <c r="BM283" s="1229"/>
      <c r="BN283" s="1229"/>
      <c r="BO283" s="1229"/>
      <c r="BP283" s="1229"/>
      <c r="BQ283" s="1229"/>
      <c r="BR283" s="1229"/>
      <c r="BS283" s="1229"/>
      <c r="BT283" s="1229"/>
      <c r="BU283" s="1229"/>
      <c r="BV283" s="1229"/>
      <c r="BW283" s="1229"/>
      <c r="BX283" s="1229"/>
      <c r="BY283" s="1229"/>
      <c r="BZ283" s="1229"/>
      <c r="CA283" s="1229"/>
      <c r="CB283" s="1229"/>
      <c r="CC283" s="17"/>
    </row>
    <row r="284" spans="1:90" ht="9" customHeight="1">
      <c r="B284" s="33"/>
      <c r="C284" s="540"/>
      <c r="D284" s="540"/>
      <c r="E284" s="540"/>
      <c r="F284" s="540"/>
      <c r="G284" s="540"/>
      <c r="H284" s="540"/>
      <c r="I284" s="540"/>
      <c r="J284" s="540"/>
      <c r="K284" s="540"/>
      <c r="L284" s="540"/>
      <c r="M284" s="540"/>
      <c r="N284" s="540"/>
      <c r="O284" s="540"/>
      <c r="P284" s="540"/>
      <c r="Q284" s="540"/>
      <c r="R284" s="540"/>
      <c r="S284" s="540"/>
      <c r="T284" s="540"/>
      <c r="U284" s="540"/>
      <c r="V284" s="540"/>
      <c r="W284" s="540"/>
      <c r="X284" s="540"/>
      <c r="Y284" s="540"/>
      <c r="Z284" s="540"/>
      <c r="AA284" s="540"/>
      <c r="AB284" s="540"/>
      <c r="AC284" s="540"/>
      <c r="AD284" s="540"/>
      <c r="AE284" s="540"/>
      <c r="AF284" s="540"/>
      <c r="AG284" s="540"/>
      <c r="AH284" s="540"/>
      <c r="AI284" s="540"/>
      <c r="AJ284" s="540"/>
      <c r="AK284" s="540"/>
      <c r="AL284" s="540"/>
      <c r="AM284" s="540"/>
      <c r="AN284" s="540"/>
      <c r="AO284" s="540"/>
      <c r="AP284" s="540"/>
      <c r="AQ284" s="540"/>
      <c r="AR284" s="540"/>
      <c r="AS284" s="540"/>
      <c r="AT284" s="540"/>
      <c r="AU284" s="540"/>
      <c r="AV284" s="540"/>
      <c r="AW284" s="540"/>
      <c r="AX284" s="540"/>
      <c r="AY284" s="540"/>
      <c r="AZ284" s="540"/>
      <c r="BA284" s="540"/>
      <c r="BB284" s="540"/>
      <c r="BC284" s="540"/>
      <c r="BD284" s="540"/>
      <c r="BE284" s="540"/>
      <c r="BF284" s="540"/>
      <c r="BG284" s="540"/>
      <c r="BH284" s="540"/>
      <c r="BI284" s="540"/>
      <c r="BJ284" s="540"/>
      <c r="BK284" s="540"/>
      <c r="BL284" s="540"/>
      <c r="BM284" s="540"/>
      <c r="BN284" s="540"/>
      <c r="BO284" s="540"/>
      <c r="BP284" s="540"/>
      <c r="BQ284" s="540"/>
      <c r="BR284" s="540"/>
      <c r="BS284" s="540"/>
      <c r="BT284" s="540"/>
      <c r="BU284" s="540"/>
      <c r="BV284" s="540"/>
      <c r="BW284" s="540"/>
      <c r="BX284" s="540"/>
      <c r="BY284" s="540"/>
      <c r="BZ284" s="540"/>
      <c r="CA284" s="540"/>
      <c r="CB284" s="541"/>
      <c r="CC284" s="17"/>
    </row>
    <row r="285" spans="1:90" ht="17.25" customHeight="1">
      <c r="A285" s="6">
        <v>17</v>
      </c>
      <c r="B285" s="33"/>
      <c r="C285" s="541"/>
      <c r="D285" s="541"/>
      <c r="E285" s="541"/>
      <c r="F285" s="541"/>
      <c r="G285" s="541"/>
      <c r="H285" s="28" t="s">
        <v>500</v>
      </c>
      <c r="K285" s="28"/>
      <c r="L285" s="28"/>
      <c r="M285" s="28"/>
      <c r="N285" s="28"/>
      <c r="O285" s="28"/>
      <c r="P285" s="28"/>
      <c r="Q285" s="28"/>
      <c r="R285" s="28"/>
      <c r="S285" s="28"/>
      <c r="T285" s="28"/>
      <c r="U285" s="28"/>
      <c r="V285" s="28"/>
      <c r="W285" s="541"/>
      <c r="X285" s="541"/>
      <c r="Y285" s="541"/>
      <c r="Z285" s="541"/>
      <c r="AA285" s="541"/>
      <c r="AB285" s="541"/>
      <c r="AC285" s="541"/>
      <c r="AD285" s="541"/>
      <c r="AE285" s="541"/>
      <c r="AF285" s="541"/>
      <c r="AG285" s="541"/>
      <c r="AH285" s="541"/>
      <c r="AJ285" s="541"/>
      <c r="AK285" s="541"/>
      <c r="AL285" s="541"/>
      <c r="AM285" s="541"/>
      <c r="AN285" s="541"/>
      <c r="AO285" s="541"/>
      <c r="AP285" s="541"/>
      <c r="AQ285" s="541"/>
      <c r="AR285" s="541"/>
      <c r="AS285" s="541"/>
      <c r="AT285" s="541"/>
      <c r="AU285" s="541"/>
      <c r="AV285" s="541"/>
      <c r="AW285" s="541"/>
      <c r="AX285" s="541"/>
      <c r="AY285" s="541"/>
      <c r="AZ285" s="541"/>
      <c r="BA285" s="541"/>
      <c r="BB285" s="541"/>
      <c r="BC285" s="541"/>
      <c r="BD285" s="541"/>
      <c r="BE285" s="541"/>
      <c r="BF285" s="541"/>
      <c r="BG285" s="541"/>
      <c r="BH285" s="541"/>
      <c r="BI285" s="541"/>
      <c r="BJ285" s="541"/>
      <c r="BK285" s="541"/>
      <c r="BL285" s="541"/>
      <c r="BM285" s="541"/>
      <c r="BN285" s="541"/>
      <c r="BO285" s="541"/>
      <c r="BP285" s="541"/>
      <c r="BQ285" s="541"/>
      <c r="BR285" s="541"/>
      <c r="BS285" s="541"/>
      <c r="BT285" s="541"/>
      <c r="BU285" s="541"/>
      <c r="BV285" s="541"/>
      <c r="BW285" s="541"/>
      <c r="BX285" s="541"/>
      <c r="BY285" s="541"/>
      <c r="BZ285" s="541"/>
      <c r="CA285" s="541"/>
      <c r="CB285" s="541"/>
      <c r="CC285" s="17"/>
    </row>
    <row r="286" spans="1:90" ht="17.25" customHeight="1">
      <c r="B286" s="33"/>
      <c r="C286" s="541"/>
      <c r="D286" s="541"/>
      <c r="E286" s="541"/>
      <c r="F286" s="541"/>
      <c r="G286" s="541"/>
      <c r="H286" s="541" t="s">
        <v>306</v>
      </c>
      <c r="K286" s="28"/>
      <c r="L286" s="28"/>
      <c r="M286" s="28"/>
      <c r="N286" s="28"/>
      <c r="O286" s="28"/>
      <c r="P286" s="28"/>
      <c r="Q286" s="28"/>
      <c r="R286" s="28"/>
      <c r="S286" s="28"/>
      <c r="T286" s="28"/>
      <c r="U286" s="28"/>
      <c r="V286" s="28"/>
      <c r="W286" s="541"/>
      <c r="X286" s="541"/>
      <c r="Y286" s="541"/>
      <c r="Z286" s="541"/>
      <c r="AA286" s="541"/>
      <c r="AB286" s="541"/>
      <c r="AC286" s="541"/>
      <c r="AD286" s="541"/>
      <c r="AE286" s="541"/>
      <c r="AF286" s="541"/>
      <c r="AG286" s="541"/>
      <c r="AH286" s="541"/>
      <c r="AI286" s="541"/>
      <c r="AJ286" s="541"/>
      <c r="AK286" s="541"/>
      <c r="AL286" s="541"/>
      <c r="AM286" s="541"/>
      <c r="AN286" s="541"/>
      <c r="AO286" s="541"/>
      <c r="AP286" s="541"/>
      <c r="AQ286" s="541"/>
      <c r="AR286" s="541"/>
      <c r="AS286" s="541"/>
      <c r="AT286" s="541"/>
      <c r="AU286" s="541"/>
      <c r="AV286" s="541"/>
      <c r="AW286" s="541"/>
      <c r="AX286" s="541"/>
      <c r="AY286" s="541"/>
      <c r="AZ286" s="541"/>
      <c r="BA286" s="541"/>
      <c r="BB286" s="541"/>
      <c r="BC286" s="541"/>
      <c r="BD286" s="541"/>
      <c r="BE286" s="541"/>
      <c r="BF286" s="541"/>
      <c r="BG286" s="541"/>
      <c r="BH286" s="541"/>
      <c r="BI286" s="541"/>
      <c r="BJ286" s="541"/>
      <c r="BK286" s="541"/>
      <c r="BL286" s="541"/>
      <c r="BM286" s="541"/>
      <c r="BN286" s="541"/>
      <c r="BO286" s="541"/>
      <c r="BP286" s="541"/>
      <c r="BQ286" s="541"/>
      <c r="BR286" s="541"/>
      <c r="BS286" s="541"/>
      <c r="BT286" s="541"/>
      <c r="BU286" s="541"/>
      <c r="BV286" s="541"/>
      <c r="BW286" s="541"/>
      <c r="BX286" s="541"/>
      <c r="BY286" s="541"/>
      <c r="BZ286" s="541"/>
      <c r="CA286" s="541"/>
      <c r="CB286" s="541"/>
      <c r="CC286" s="17"/>
    </row>
    <row r="287" spans="1:90" ht="17.25" customHeight="1">
      <c r="A287" s="6">
        <v>18</v>
      </c>
      <c r="B287" s="33"/>
      <c r="C287" s="541"/>
      <c r="D287" s="541"/>
      <c r="E287" s="541"/>
      <c r="F287" s="541"/>
      <c r="G287" s="541"/>
      <c r="H287" s="1144"/>
      <c r="I287" s="1145"/>
      <c r="J287" s="1145"/>
      <c r="K287" s="1145"/>
      <c r="L287" s="1145"/>
      <c r="M287" s="1145"/>
      <c r="N287" s="1145"/>
      <c r="O287" s="1145"/>
      <c r="P287" s="1145"/>
      <c r="Q287" s="1145"/>
      <c r="R287" s="1145"/>
      <c r="S287" s="1145"/>
      <c r="T287" s="1145"/>
      <c r="U287" s="1145"/>
      <c r="V287" s="1145"/>
      <c r="W287" s="1145"/>
      <c r="X287" s="1145"/>
      <c r="Y287" s="1145"/>
      <c r="Z287" s="1145"/>
      <c r="AA287" s="1145"/>
      <c r="AB287" s="1145"/>
      <c r="AC287" s="1145"/>
      <c r="AD287" s="1145"/>
      <c r="AE287" s="1145"/>
      <c r="AF287" s="1145"/>
      <c r="AG287" s="1145"/>
      <c r="AH287" s="1145"/>
      <c r="AI287" s="1145"/>
      <c r="AJ287" s="1145"/>
      <c r="AK287" s="1145"/>
      <c r="AL287" s="1145"/>
      <c r="AM287" s="1145"/>
      <c r="AN287" s="1145"/>
      <c r="AO287" s="1145"/>
      <c r="AP287" s="1145"/>
      <c r="AQ287" s="1145"/>
      <c r="AR287" s="1145"/>
      <c r="AS287" s="1145"/>
      <c r="AT287" s="1145"/>
      <c r="AU287" s="1145"/>
      <c r="AV287" s="1145"/>
      <c r="AW287" s="1145"/>
      <c r="AX287" s="1145"/>
      <c r="AY287" s="1145"/>
      <c r="AZ287" s="1145"/>
      <c r="BA287" s="1145"/>
      <c r="BB287" s="1145"/>
      <c r="BC287" s="1145"/>
      <c r="BD287" s="1145"/>
      <c r="BE287" s="1145"/>
      <c r="BF287" s="1145"/>
      <c r="BG287" s="1145"/>
      <c r="BH287" s="1145"/>
      <c r="BI287" s="1145"/>
      <c r="BJ287" s="1145"/>
      <c r="BK287" s="1145"/>
      <c r="BL287" s="1145"/>
      <c r="BM287" s="1145"/>
      <c r="BN287" s="1145"/>
      <c r="BO287" s="1145"/>
      <c r="BP287" s="1145"/>
      <c r="BQ287" s="1145"/>
      <c r="BR287" s="1145"/>
      <c r="BS287" s="1145"/>
      <c r="BT287" s="1145"/>
      <c r="BU287" s="1145"/>
      <c r="BV287" s="1145"/>
      <c r="BW287" s="1145"/>
      <c r="BX287" s="1145"/>
      <c r="BY287" s="1145"/>
      <c r="BZ287" s="1145"/>
      <c r="CA287" s="1145"/>
      <c r="CB287" s="1146"/>
      <c r="CC287" s="17"/>
    </row>
    <row r="288" spans="1:90" ht="18.75" customHeight="1">
      <c r="B288" s="33"/>
      <c r="C288" s="541"/>
      <c r="D288" s="541"/>
      <c r="E288" s="541"/>
      <c r="F288" s="541"/>
      <c r="G288" s="541"/>
      <c r="H288" s="1147"/>
      <c r="I288" s="1148"/>
      <c r="J288" s="1148"/>
      <c r="K288" s="1148"/>
      <c r="L288" s="1148"/>
      <c r="M288" s="1148"/>
      <c r="N288" s="1148"/>
      <c r="O288" s="1148"/>
      <c r="P288" s="1148"/>
      <c r="Q288" s="1148"/>
      <c r="R288" s="1148"/>
      <c r="S288" s="1148"/>
      <c r="T288" s="1148"/>
      <c r="U288" s="1148"/>
      <c r="V288" s="1148"/>
      <c r="W288" s="1148"/>
      <c r="X288" s="1148"/>
      <c r="Y288" s="1148"/>
      <c r="Z288" s="1148"/>
      <c r="AA288" s="1148"/>
      <c r="AB288" s="1148"/>
      <c r="AC288" s="1148"/>
      <c r="AD288" s="1148"/>
      <c r="AE288" s="1148"/>
      <c r="AF288" s="1148"/>
      <c r="AG288" s="1148"/>
      <c r="AH288" s="1148"/>
      <c r="AI288" s="1148"/>
      <c r="AJ288" s="1148"/>
      <c r="AK288" s="1148"/>
      <c r="AL288" s="1148"/>
      <c r="AM288" s="1148"/>
      <c r="AN288" s="1148"/>
      <c r="AO288" s="1148"/>
      <c r="AP288" s="1148"/>
      <c r="AQ288" s="1148"/>
      <c r="AR288" s="1148"/>
      <c r="AS288" s="1148"/>
      <c r="AT288" s="1148"/>
      <c r="AU288" s="1148"/>
      <c r="AV288" s="1148"/>
      <c r="AW288" s="1148"/>
      <c r="AX288" s="1148"/>
      <c r="AY288" s="1148"/>
      <c r="AZ288" s="1148"/>
      <c r="BA288" s="1148"/>
      <c r="BB288" s="1148"/>
      <c r="BC288" s="1148"/>
      <c r="BD288" s="1148"/>
      <c r="BE288" s="1148"/>
      <c r="BF288" s="1148"/>
      <c r="BG288" s="1148"/>
      <c r="BH288" s="1148"/>
      <c r="BI288" s="1148"/>
      <c r="BJ288" s="1148"/>
      <c r="BK288" s="1148"/>
      <c r="BL288" s="1148"/>
      <c r="BM288" s="1148"/>
      <c r="BN288" s="1148"/>
      <c r="BO288" s="1148"/>
      <c r="BP288" s="1148"/>
      <c r="BQ288" s="1148"/>
      <c r="BR288" s="1148"/>
      <c r="BS288" s="1148"/>
      <c r="BT288" s="1148"/>
      <c r="BU288" s="1148"/>
      <c r="BV288" s="1148"/>
      <c r="BW288" s="1148"/>
      <c r="BX288" s="1148"/>
      <c r="BY288" s="1148"/>
      <c r="BZ288" s="1148"/>
      <c r="CA288" s="1148"/>
      <c r="CB288" s="1149"/>
      <c r="CC288" s="17"/>
    </row>
    <row r="289" spans="1:89" ht="18.75" customHeight="1">
      <c r="B289" s="264"/>
      <c r="C289" s="542"/>
      <c r="D289" s="542"/>
      <c r="E289" s="542"/>
      <c r="F289" s="542"/>
      <c r="G289" s="542"/>
      <c r="H289" s="1150"/>
      <c r="I289" s="1151"/>
      <c r="J289" s="1151"/>
      <c r="K289" s="1151"/>
      <c r="L289" s="1151"/>
      <c r="M289" s="1151"/>
      <c r="N289" s="1151"/>
      <c r="O289" s="1151"/>
      <c r="P289" s="1151"/>
      <c r="Q289" s="1151"/>
      <c r="R289" s="1151"/>
      <c r="S289" s="1151"/>
      <c r="T289" s="1151"/>
      <c r="U289" s="1151"/>
      <c r="V289" s="1151"/>
      <c r="W289" s="1151"/>
      <c r="X289" s="1151"/>
      <c r="Y289" s="1151"/>
      <c r="Z289" s="1151"/>
      <c r="AA289" s="1151"/>
      <c r="AB289" s="1151"/>
      <c r="AC289" s="1151"/>
      <c r="AD289" s="1151"/>
      <c r="AE289" s="1151"/>
      <c r="AF289" s="1151"/>
      <c r="AG289" s="1151"/>
      <c r="AH289" s="1151"/>
      <c r="AI289" s="1151"/>
      <c r="AJ289" s="1151"/>
      <c r="AK289" s="1151"/>
      <c r="AL289" s="1151"/>
      <c r="AM289" s="1151"/>
      <c r="AN289" s="1151"/>
      <c r="AO289" s="1151"/>
      <c r="AP289" s="1151"/>
      <c r="AQ289" s="1151"/>
      <c r="AR289" s="1151"/>
      <c r="AS289" s="1151"/>
      <c r="AT289" s="1151"/>
      <c r="AU289" s="1151"/>
      <c r="AV289" s="1151"/>
      <c r="AW289" s="1151"/>
      <c r="AX289" s="1151"/>
      <c r="AY289" s="1151"/>
      <c r="AZ289" s="1151"/>
      <c r="BA289" s="1151"/>
      <c r="BB289" s="1151"/>
      <c r="BC289" s="1151"/>
      <c r="BD289" s="1151"/>
      <c r="BE289" s="1151"/>
      <c r="BF289" s="1151"/>
      <c r="BG289" s="1151"/>
      <c r="BH289" s="1151"/>
      <c r="BI289" s="1151"/>
      <c r="BJ289" s="1151"/>
      <c r="BK289" s="1151"/>
      <c r="BL289" s="1151"/>
      <c r="BM289" s="1151"/>
      <c r="BN289" s="1151"/>
      <c r="BO289" s="1151"/>
      <c r="BP289" s="1151"/>
      <c r="BQ289" s="1151"/>
      <c r="BR289" s="1151"/>
      <c r="BS289" s="1151"/>
      <c r="BT289" s="1151"/>
      <c r="BU289" s="1151"/>
      <c r="BV289" s="1151"/>
      <c r="BW289" s="1151"/>
      <c r="BX289" s="1151"/>
      <c r="BY289" s="1151"/>
      <c r="BZ289" s="1151"/>
      <c r="CA289" s="1151"/>
      <c r="CB289" s="1152"/>
      <c r="CC289" s="265"/>
    </row>
    <row r="290" spans="1:89" ht="9" customHeight="1">
      <c r="B290" s="385"/>
      <c r="C290" s="386"/>
      <c r="D290" s="386"/>
      <c r="E290" s="386"/>
      <c r="F290" s="386"/>
      <c r="G290" s="386"/>
      <c r="H290" s="386"/>
      <c r="I290" s="386"/>
      <c r="J290" s="386"/>
      <c r="K290" s="386"/>
      <c r="L290" s="386"/>
      <c r="M290" s="386"/>
      <c r="N290" s="386"/>
      <c r="O290" s="386"/>
      <c r="P290" s="386"/>
      <c r="Q290" s="386"/>
      <c r="R290" s="386"/>
      <c r="S290" s="386"/>
      <c r="T290" s="386"/>
      <c r="U290" s="386"/>
      <c r="V290" s="386"/>
      <c r="W290" s="386"/>
      <c r="X290" s="386"/>
      <c r="Y290" s="386"/>
      <c r="Z290" s="386"/>
      <c r="AA290" s="386"/>
      <c r="AB290" s="386"/>
      <c r="AC290" s="386"/>
      <c r="AD290" s="386"/>
      <c r="AE290" s="386"/>
      <c r="AF290" s="386"/>
      <c r="AG290" s="386"/>
      <c r="AH290" s="386"/>
      <c r="AI290" s="386"/>
      <c r="AJ290" s="386"/>
      <c r="AK290" s="386"/>
      <c r="AL290" s="386"/>
      <c r="AM290" s="386"/>
      <c r="AN290" s="386"/>
      <c r="AO290" s="386"/>
      <c r="AP290" s="386"/>
      <c r="AQ290" s="386"/>
      <c r="AR290" s="386"/>
      <c r="AS290" s="386"/>
      <c r="AT290" s="386"/>
      <c r="AU290" s="386"/>
      <c r="AV290" s="386"/>
      <c r="AW290" s="386"/>
      <c r="AX290" s="386"/>
      <c r="AY290" s="386"/>
      <c r="AZ290" s="386"/>
      <c r="BA290" s="386"/>
      <c r="BB290" s="386"/>
      <c r="BC290" s="386"/>
      <c r="BD290" s="386"/>
      <c r="BE290" s="386"/>
      <c r="BF290" s="386"/>
      <c r="BG290" s="386"/>
      <c r="BH290" s="386"/>
      <c r="BI290" s="386"/>
      <c r="BJ290" s="386"/>
      <c r="BK290" s="386"/>
      <c r="BL290" s="386"/>
      <c r="BM290" s="386"/>
      <c r="BN290" s="386"/>
      <c r="BO290" s="386"/>
      <c r="BP290" s="386"/>
      <c r="BQ290" s="386"/>
      <c r="BR290" s="386"/>
      <c r="BS290" s="386"/>
      <c r="BT290" s="386"/>
      <c r="BU290" s="386"/>
      <c r="BV290" s="386"/>
      <c r="BW290" s="386"/>
      <c r="BX290" s="386"/>
      <c r="BY290" s="386"/>
      <c r="BZ290" s="386"/>
      <c r="CA290" s="386"/>
      <c r="CB290" s="386"/>
      <c r="CC290" s="387"/>
    </row>
    <row r="291" spans="1:89" ht="18" customHeight="1">
      <c r="B291" s="388"/>
      <c r="C291" s="436" t="s">
        <v>316</v>
      </c>
      <c r="D291" s="366"/>
      <c r="E291" s="366"/>
      <c r="F291" s="366"/>
      <c r="G291" s="366"/>
      <c r="H291" s="366"/>
      <c r="I291" s="366"/>
      <c r="J291" s="366"/>
      <c r="K291" s="366"/>
      <c r="L291" s="366"/>
      <c r="M291" s="366"/>
      <c r="N291" s="366"/>
      <c r="O291" s="366"/>
      <c r="P291" s="366"/>
      <c r="Q291" s="366"/>
      <c r="R291" s="366"/>
      <c r="S291" s="366"/>
      <c r="T291" s="366"/>
      <c r="U291" s="366"/>
      <c r="V291" s="366"/>
      <c r="W291" s="366"/>
      <c r="X291" s="366"/>
      <c r="Y291" s="366"/>
      <c r="Z291" s="366"/>
      <c r="AA291" s="366"/>
      <c r="AB291" s="366"/>
      <c r="AC291" s="366"/>
      <c r="AD291" s="366"/>
      <c r="AE291" s="366"/>
      <c r="AF291" s="366"/>
      <c r="AG291" s="366"/>
      <c r="AH291" s="366"/>
      <c r="AI291" s="366"/>
      <c r="AJ291" s="366"/>
      <c r="AK291" s="366"/>
      <c r="AL291" s="366"/>
      <c r="AM291" s="366"/>
      <c r="AN291" s="366"/>
      <c r="AO291" s="366"/>
      <c r="AP291" s="366"/>
      <c r="AQ291" s="366"/>
      <c r="AR291" s="366"/>
      <c r="AS291" s="366"/>
      <c r="AT291" s="366"/>
      <c r="AU291" s="366"/>
      <c r="AV291" s="366"/>
      <c r="AW291" s="366"/>
      <c r="AX291" s="366"/>
      <c r="AY291" s="366"/>
      <c r="AZ291" s="366"/>
      <c r="BA291" s="366"/>
      <c r="BB291" s="366"/>
      <c r="BC291" s="366"/>
      <c r="BD291" s="366"/>
      <c r="BE291" s="366"/>
      <c r="BF291" s="366"/>
      <c r="BG291" s="366"/>
      <c r="BH291" s="366"/>
      <c r="BI291" s="366"/>
      <c r="BJ291" s="366"/>
      <c r="BK291" s="366"/>
      <c r="BL291" s="366"/>
      <c r="BM291" s="366"/>
      <c r="BN291" s="366"/>
      <c r="BO291" s="366"/>
      <c r="BP291" s="366"/>
      <c r="BQ291" s="366"/>
      <c r="BR291" s="366"/>
      <c r="BS291" s="366"/>
      <c r="BT291" s="366"/>
      <c r="BU291" s="366"/>
      <c r="BV291" s="366"/>
      <c r="BW291" s="366"/>
      <c r="BX291" s="366"/>
      <c r="BY291" s="366"/>
      <c r="BZ291" s="366"/>
      <c r="CA291" s="366"/>
      <c r="CB291" s="366"/>
      <c r="CC291" s="389"/>
      <c r="CE291" s="10"/>
      <c r="CF291" s="10"/>
      <c r="CG291" s="10"/>
      <c r="CH291" s="10"/>
      <c r="CI291" s="10"/>
      <c r="CJ291" s="10"/>
      <c r="CK291" s="10"/>
    </row>
    <row r="292" spans="1:89" ht="18" customHeight="1">
      <c r="B292" s="21"/>
      <c r="D292" s="16" t="s">
        <v>317</v>
      </c>
      <c r="CC292" s="22"/>
      <c r="CE292" s="10"/>
      <c r="CF292" s="10"/>
      <c r="CG292" s="10"/>
      <c r="CH292" s="10"/>
      <c r="CI292" s="10"/>
      <c r="CJ292" s="10"/>
      <c r="CK292" s="10"/>
    </row>
    <row r="293" spans="1:89" ht="6" customHeight="1">
      <c r="B293" s="21"/>
      <c r="E293" s="16"/>
      <c r="CC293" s="22"/>
      <c r="CE293" s="10"/>
      <c r="CF293" s="10"/>
      <c r="CG293" s="10"/>
      <c r="CH293" s="10"/>
      <c r="CI293" s="10"/>
      <c r="CJ293" s="10"/>
      <c r="CK293" s="10"/>
    </row>
    <row r="294" spans="1:89" ht="18" customHeight="1">
      <c r="A294" s="6">
        <v>6</v>
      </c>
      <c r="B294" s="21"/>
      <c r="H294" s="16" t="s">
        <v>176</v>
      </c>
      <c r="U294" s="16"/>
      <c r="CC294" s="22"/>
      <c r="CE294" s="10"/>
      <c r="CF294" s="10"/>
      <c r="CG294" s="10"/>
      <c r="CH294" s="10"/>
      <c r="CI294" s="10"/>
      <c r="CJ294" s="10"/>
      <c r="CK294" s="10"/>
    </row>
    <row r="295" spans="1:89" ht="18" customHeight="1">
      <c r="A295" s="6">
        <v>7</v>
      </c>
      <c r="B295" s="21"/>
      <c r="H295" s="1153" t="s">
        <v>106</v>
      </c>
      <c r="I295" s="1153"/>
      <c r="J295" s="1153"/>
      <c r="K295" s="1153"/>
      <c r="L295" s="1153"/>
      <c r="M295" s="1153"/>
      <c r="N295" s="1153"/>
      <c r="O295" s="1153"/>
      <c r="P295" s="1153"/>
      <c r="Q295" s="1153"/>
      <c r="R295" s="1153"/>
      <c r="S295" s="1153"/>
      <c r="T295" s="1153"/>
      <c r="U295" s="1153"/>
      <c r="V295" s="1153"/>
      <c r="W295" s="1153"/>
      <c r="X295" s="1153"/>
      <c r="Y295" s="1153"/>
      <c r="Z295" s="1153"/>
      <c r="AA295" s="1153"/>
      <c r="AB295" s="1153"/>
      <c r="AC295" s="1153"/>
      <c r="AD295" s="1153"/>
      <c r="AE295" s="1153"/>
      <c r="AF295" s="1153"/>
      <c r="AG295" s="1153"/>
      <c r="AH295" s="1153"/>
      <c r="AI295" s="1153"/>
      <c r="AJ295" s="1153"/>
      <c r="AK295" s="1153"/>
      <c r="AL295" s="1153"/>
      <c r="AM295" s="1153"/>
      <c r="AN295" s="1153"/>
      <c r="AO295" s="1153"/>
      <c r="AP295" s="1153"/>
      <c r="AQ295" s="1153"/>
      <c r="AR295" s="1153"/>
      <c r="AS295" s="1153"/>
      <c r="AT295" s="1153"/>
      <c r="AU295" s="1153"/>
      <c r="AV295" s="1153"/>
      <c r="AW295" s="1153"/>
      <c r="AX295" s="1153"/>
      <c r="AY295" s="1153"/>
      <c r="AZ295" s="1153"/>
      <c r="BA295" s="1153"/>
      <c r="BB295" s="1153"/>
      <c r="BC295" s="1153"/>
      <c r="BD295" s="1153"/>
      <c r="BE295" s="1153"/>
      <c r="BF295" s="1153"/>
      <c r="BG295" s="1153"/>
      <c r="BH295" s="1153"/>
      <c r="BI295" s="1153"/>
      <c r="BJ295" s="1153"/>
      <c r="BK295" s="1153"/>
      <c r="BL295" s="1153"/>
      <c r="BM295" s="1153"/>
      <c r="BN295" s="1153"/>
      <c r="BO295" s="1153"/>
      <c r="BP295" s="1153"/>
      <c r="BQ295" s="1153"/>
      <c r="BR295" s="1153"/>
      <c r="BS295" s="1153"/>
      <c r="BT295" s="1153"/>
      <c r="BU295" s="1153"/>
      <c r="BV295" s="1153"/>
      <c r="BW295" s="1153"/>
      <c r="BX295" s="1153"/>
      <c r="BY295" s="1153"/>
      <c r="BZ295" s="1153"/>
      <c r="CA295" s="1153"/>
      <c r="CB295" s="1153"/>
      <c r="CC295" s="22"/>
      <c r="CE295" s="10"/>
      <c r="CF295" s="10"/>
      <c r="CG295" s="10"/>
      <c r="CH295" s="10"/>
      <c r="CI295" s="10"/>
      <c r="CJ295" s="10"/>
      <c r="CK295" s="10"/>
    </row>
    <row r="296" spans="1:89" ht="6" customHeight="1" thickBot="1">
      <c r="B296" s="517"/>
      <c r="C296" s="25"/>
      <c r="D296" s="25"/>
      <c r="E296" s="25"/>
      <c r="F296" s="25"/>
      <c r="G296" s="25"/>
      <c r="H296" s="1154"/>
      <c r="I296" s="1154"/>
      <c r="J296" s="1154"/>
      <c r="K296" s="1154"/>
      <c r="L296" s="1154"/>
      <c r="M296" s="1154"/>
      <c r="N296" s="1154"/>
      <c r="O296" s="1154"/>
      <c r="P296" s="1154"/>
      <c r="Q296" s="1154"/>
      <c r="R296" s="1154"/>
      <c r="S296" s="1154"/>
      <c r="T296" s="1154"/>
      <c r="U296" s="1154"/>
      <c r="V296" s="1154"/>
      <c r="W296" s="1154"/>
      <c r="X296" s="1154"/>
      <c r="Y296" s="1154"/>
      <c r="Z296" s="1154"/>
      <c r="AA296" s="1154"/>
      <c r="AB296" s="1154"/>
      <c r="AC296" s="1154"/>
      <c r="AD296" s="1154"/>
      <c r="AE296" s="1154"/>
      <c r="AF296" s="1154"/>
      <c r="AG296" s="1154"/>
      <c r="AH296" s="1154"/>
      <c r="AI296" s="1154"/>
      <c r="AJ296" s="1154"/>
      <c r="AK296" s="1154"/>
      <c r="AL296" s="1154"/>
      <c r="AM296" s="1154"/>
      <c r="AN296" s="1154"/>
      <c r="AO296" s="1154"/>
      <c r="AP296" s="1154"/>
      <c r="AQ296" s="1154"/>
      <c r="AR296" s="1154"/>
      <c r="AS296" s="1154"/>
      <c r="AT296" s="1154"/>
      <c r="AU296" s="1154"/>
      <c r="AV296" s="1154"/>
      <c r="AW296" s="1154"/>
      <c r="AX296" s="1154"/>
      <c r="AY296" s="1154"/>
      <c r="AZ296" s="1154"/>
      <c r="BA296" s="1154"/>
      <c r="BB296" s="1154"/>
      <c r="BC296" s="1154"/>
      <c r="BD296" s="1154"/>
      <c r="BE296" s="1154"/>
      <c r="BF296" s="1154"/>
      <c r="BG296" s="1154"/>
      <c r="BH296" s="1154"/>
      <c r="BI296" s="1154"/>
      <c r="BJ296" s="1154"/>
      <c r="BK296" s="1154"/>
      <c r="BL296" s="1154"/>
      <c r="BM296" s="1154"/>
      <c r="BN296" s="1154"/>
      <c r="BO296" s="1154"/>
      <c r="BP296" s="1154"/>
      <c r="BQ296" s="1154"/>
      <c r="BR296" s="1154"/>
      <c r="BS296" s="1154"/>
      <c r="BT296" s="1154"/>
      <c r="BU296" s="1154"/>
      <c r="BV296" s="1154"/>
      <c r="BW296" s="1154"/>
      <c r="BX296" s="1154"/>
      <c r="BY296" s="1154"/>
      <c r="BZ296" s="1154"/>
      <c r="CA296" s="1154"/>
      <c r="CB296" s="1154"/>
      <c r="CC296" s="518"/>
      <c r="CE296" s="10"/>
      <c r="CF296" s="10"/>
      <c r="CG296" s="10"/>
      <c r="CH296" s="10"/>
      <c r="CI296" s="10"/>
      <c r="CJ296" s="10"/>
      <c r="CK296" s="10"/>
    </row>
    <row r="297" spans="1:89" ht="18" customHeight="1" thickBot="1">
      <c r="B297" s="1135" t="s">
        <v>332</v>
      </c>
      <c r="C297" s="1136"/>
      <c r="D297" s="1136"/>
      <c r="E297" s="1136"/>
      <c r="F297" s="1136"/>
      <c r="G297" s="1136"/>
      <c r="H297" s="1136"/>
      <c r="I297" s="1136"/>
      <c r="J297" s="1136"/>
      <c r="K297" s="1136"/>
      <c r="L297" s="1136"/>
      <c r="M297" s="1136"/>
      <c r="N297" s="1136"/>
      <c r="O297" s="1136"/>
      <c r="P297" s="1136"/>
      <c r="Q297" s="1136"/>
      <c r="R297" s="1136"/>
      <c r="S297" s="1136"/>
      <c r="T297" s="1136"/>
      <c r="U297" s="1136"/>
      <c r="V297" s="1136"/>
      <c r="W297" s="1136"/>
      <c r="X297" s="1136"/>
      <c r="Y297" s="1136"/>
      <c r="Z297" s="1136"/>
      <c r="AA297" s="1136"/>
      <c r="AB297" s="1136"/>
      <c r="AC297" s="1136"/>
      <c r="AD297" s="1136"/>
      <c r="AE297" s="1136"/>
      <c r="AF297" s="1136"/>
      <c r="AG297" s="1136"/>
      <c r="AH297" s="1136"/>
      <c r="AI297" s="1136"/>
      <c r="AJ297" s="1136"/>
      <c r="AK297" s="1136"/>
      <c r="AL297" s="1136"/>
      <c r="AM297" s="1136"/>
      <c r="AN297" s="1136"/>
      <c r="AO297" s="1136"/>
      <c r="AP297" s="1136"/>
      <c r="AQ297" s="1136"/>
      <c r="AR297" s="1136"/>
      <c r="AS297" s="1136"/>
      <c r="AT297" s="1136"/>
      <c r="AU297" s="1136"/>
      <c r="AV297" s="1136"/>
      <c r="AW297" s="1136"/>
      <c r="AX297" s="1136"/>
      <c r="AY297" s="1136"/>
      <c r="AZ297" s="1136"/>
      <c r="BA297" s="1136"/>
      <c r="BB297" s="1136"/>
      <c r="BC297" s="1136"/>
      <c r="BD297" s="1136"/>
      <c r="BE297" s="1136"/>
      <c r="BF297" s="1136"/>
      <c r="BG297" s="1136"/>
      <c r="BH297" s="1136"/>
      <c r="BI297" s="1136"/>
      <c r="BJ297" s="1136"/>
      <c r="BK297" s="1136"/>
      <c r="BL297" s="1136"/>
      <c r="BM297" s="1136"/>
      <c r="BN297" s="1136"/>
      <c r="BO297" s="1136"/>
      <c r="BP297" s="1136"/>
      <c r="BQ297" s="1136"/>
      <c r="BR297" s="1136"/>
      <c r="BS297" s="1136"/>
      <c r="BT297" s="1136"/>
      <c r="BU297" s="1136"/>
      <c r="BV297" s="1136"/>
      <c r="BW297" s="1136"/>
      <c r="BX297" s="1136"/>
      <c r="BY297" s="1136"/>
      <c r="BZ297" s="1136"/>
      <c r="CA297" s="1136"/>
      <c r="CB297" s="1136"/>
      <c r="CC297" s="1137"/>
    </row>
    <row r="298" spans="1:89" ht="18" customHeight="1">
      <c r="B298" s="511"/>
      <c r="C298" s="23"/>
      <c r="D298" s="512"/>
      <c r="E298" s="512"/>
      <c r="F298" s="925" t="s">
        <v>506</v>
      </c>
      <c r="G298" s="925"/>
      <c r="H298" s="925"/>
      <c r="I298" s="925"/>
      <c r="J298" s="925"/>
      <c r="K298" s="925"/>
      <c r="L298" s="925"/>
      <c r="M298" s="925"/>
      <c r="N298" s="925"/>
      <c r="O298" s="925"/>
      <c r="P298" s="925"/>
      <c r="Q298" s="925"/>
      <c r="R298" s="925"/>
      <c r="S298" s="925"/>
      <c r="T298" s="925"/>
      <c r="U298" s="925"/>
      <c r="V298" s="925"/>
      <c r="W298" s="925"/>
      <c r="X298" s="925"/>
      <c r="Y298" s="925"/>
      <c r="Z298" s="925"/>
      <c r="AA298" s="925"/>
      <c r="AB298" s="925"/>
      <c r="AC298" s="925"/>
      <c r="AD298" s="925"/>
      <c r="AE298" s="925"/>
      <c r="AF298" s="925"/>
      <c r="AG298" s="925"/>
      <c r="AH298" s="925"/>
      <c r="AI298" s="925"/>
      <c r="AJ298" s="925"/>
      <c r="AK298" s="925"/>
      <c r="AL298" s="925"/>
      <c r="AM298" s="925"/>
      <c r="AN298" s="925"/>
      <c r="AO298" s="925"/>
      <c r="AP298" s="925"/>
      <c r="AQ298" s="925"/>
      <c r="AR298" s="925"/>
      <c r="AS298" s="925"/>
      <c r="AT298" s="925"/>
      <c r="AU298" s="925"/>
      <c r="AV298" s="925"/>
      <c r="AW298" s="925"/>
      <c r="AX298" s="925"/>
      <c r="AY298" s="925"/>
      <c r="AZ298" s="925"/>
      <c r="BA298" s="925"/>
      <c r="BB298" s="925"/>
      <c r="BC298" s="925"/>
      <c r="BD298" s="925"/>
      <c r="BE298" s="925"/>
      <c r="BF298" s="925"/>
      <c r="BG298" s="925"/>
      <c r="BH298" s="925"/>
      <c r="BI298" s="925"/>
      <c r="BJ298" s="925"/>
      <c r="BK298" s="925"/>
      <c r="BL298" s="925"/>
      <c r="BM298" s="925"/>
      <c r="BN298" s="925"/>
      <c r="BO298" s="925"/>
      <c r="BP298" s="925"/>
      <c r="BQ298" s="925"/>
      <c r="BR298" s="925"/>
      <c r="BS298" s="925"/>
      <c r="BT298" s="925"/>
      <c r="BU298" s="925"/>
      <c r="BV298" s="925"/>
      <c r="BW298" s="925"/>
      <c r="BX298" s="925"/>
      <c r="BY298" s="925"/>
      <c r="BZ298" s="925"/>
      <c r="CA298" s="925"/>
      <c r="CB298" s="925"/>
      <c r="CC298" s="926"/>
    </row>
    <row r="299" spans="1:89" ht="18" customHeight="1">
      <c r="A299" s="6">
        <v>19</v>
      </c>
      <c r="B299" s="513"/>
      <c r="D299" s="514"/>
      <c r="E299" s="514"/>
      <c r="F299" s="515"/>
      <c r="G299" s="911" t="s">
        <v>276</v>
      </c>
      <c r="H299" s="911"/>
      <c r="I299" s="911"/>
      <c r="J299" s="911"/>
      <c r="K299" s="911"/>
      <c r="L299" s="911"/>
      <c r="M299" s="911"/>
      <c r="N299" s="911"/>
      <c r="O299" s="911"/>
      <c r="P299" s="911"/>
      <c r="Q299" s="911"/>
      <c r="R299" s="911"/>
      <c r="S299" s="911"/>
      <c r="T299" s="911"/>
      <c r="U299" s="911"/>
      <c r="V299" s="911"/>
      <c r="W299" s="911"/>
      <c r="X299" s="911"/>
      <c r="Y299" s="911"/>
      <c r="Z299" s="911"/>
      <c r="AA299" s="911"/>
      <c r="AB299" s="911"/>
      <c r="AC299" s="911"/>
      <c r="AD299" s="911"/>
      <c r="AE299" s="911"/>
      <c r="AF299" s="911"/>
      <c r="AG299" s="911"/>
      <c r="AH299" s="911"/>
      <c r="AI299" s="911"/>
      <c r="AJ299" s="911"/>
      <c r="AK299" s="911"/>
      <c r="AL299" s="911"/>
      <c r="AM299" s="911"/>
      <c r="AN299" s="911"/>
      <c r="AO299" s="911"/>
      <c r="AP299" s="911"/>
      <c r="AQ299" s="911"/>
      <c r="AR299" s="911"/>
      <c r="AS299" s="911"/>
      <c r="AT299" s="911"/>
      <c r="AU299" s="911"/>
      <c r="AV299" s="911"/>
      <c r="AW299" s="911"/>
      <c r="AX299" s="911"/>
      <c r="AY299" s="911"/>
      <c r="AZ299" s="911"/>
      <c r="BA299" s="911"/>
      <c r="BB299" s="911"/>
      <c r="BC299" s="911"/>
      <c r="BD299" s="911"/>
      <c r="BE299" s="911"/>
      <c r="BF299" s="911"/>
      <c r="BG299" s="911"/>
      <c r="BH299" s="911"/>
      <c r="BI299" s="911"/>
      <c r="BJ299" s="911"/>
      <c r="BK299" s="911"/>
      <c r="BL299" s="911"/>
      <c r="BM299" s="911"/>
      <c r="BN299" s="911"/>
      <c r="BO299" s="911"/>
      <c r="BP299" s="911"/>
      <c r="BQ299" s="911"/>
      <c r="BR299" s="911"/>
      <c r="BS299" s="911"/>
      <c r="BT299" s="911"/>
      <c r="BU299" s="911"/>
      <c r="BV299" s="911"/>
      <c r="BW299" s="911"/>
      <c r="BX299" s="911"/>
      <c r="BY299" s="911"/>
      <c r="BZ299" s="911"/>
      <c r="CA299" s="911"/>
      <c r="CB299" s="911"/>
      <c r="CC299" s="912"/>
    </row>
    <row r="300" spans="1:89" ht="18" customHeight="1">
      <c r="A300" s="6">
        <v>20</v>
      </c>
      <c r="B300" s="513"/>
      <c r="C300" s="28"/>
      <c r="D300" s="28"/>
      <c r="E300" s="28"/>
      <c r="F300" s="28"/>
      <c r="G300" s="911" t="s">
        <v>507</v>
      </c>
      <c r="H300" s="911"/>
      <c r="I300" s="911"/>
      <c r="J300" s="911"/>
      <c r="K300" s="911"/>
      <c r="L300" s="911"/>
      <c r="M300" s="911"/>
      <c r="N300" s="911"/>
      <c r="O300" s="911"/>
      <c r="P300" s="911"/>
      <c r="Q300" s="911"/>
      <c r="R300" s="911"/>
      <c r="S300" s="911"/>
      <c r="T300" s="911"/>
      <c r="U300" s="911"/>
      <c r="V300" s="911"/>
      <c r="W300" s="911"/>
      <c r="X300" s="911"/>
      <c r="Y300" s="911"/>
      <c r="Z300" s="911"/>
      <c r="AA300" s="911"/>
      <c r="AB300" s="911"/>
      <c r="AC300" s="911"/>
      <c r="AD300" s="911"/>
      <c r="AE300" s="911"/>
      <c r="AF300" s="911"/>
      <c r="AG300" s="911"/>
      <c r="AH300" s="911"/>
      <c r="AI300" s="911"/>
      <c r="AJ300" s="911"/>
      <c r="AK300" s="911"/>
      <c r="AL300" s="911"/>
      <c r="AM300" s="911"/>
      <c r="AN300" s="911"/>
      <c r="AO300" s="911"/>
      <c r="AP300" s="911"/>
      <c r="AQ300" s="911"/>
      <c r="AR300" s="911"/>
      <c r="AS300" s="911"/>
      <c r="AT300" s="911"/>
      <c r="AU300" s="911"/>
      <c r="AV300" s="911"/>
      <c r="AW300" s="911"/>
      <c r="AX300" s="911"/>
      <c r="AY300" s="911"/>
      <c r="AZ300" s="911"/>
      <c r="BA300" s="911"/>
      <c r="BB300" s="911"/>
      <c r="BC300" s="911"/>
      <c r="BD300" s="911"/>
      <c r="BE300" s="911"/>
      <c r="BF300" s="911"/>
      <c r="BG300" s="911"/>
      <c r="BH300" s="911"/>
      <c r="BI300" s="911"/>
      <c r="BJ300" s="911"/>
      <c r="BK300" s="911"/>
      <c r="BL300" s="911"/>
      <c r="BM300" s="911"/>
      <c r="BN300" s="911"/>
      <c r="BO300" s="911"/>
      <c r="BP300" s="911"/>
      <c r="BQ300" s="911"/>
      <c r="BR300" s="911"/>
      <c r="BS300" s="911"/>
      <c r="BT300" s="911"/>
      <c r="BU300" s="911"/>
      <c r="BV300" s="911"/>
      <c r="BW300" s="911"/>
      <c r="BX300" s="911"/>
      <c r="BY300" s="911"/>
      <c r="BZ300" s="911"/>
      <c r="CA300" s="911"/>
      <c r="CB300" s="911"/>
      <c r="CC300" s="912"/>
    </row>
    <row r="301" spans="1:89" ht="18" customHeight="1">
      <c r="B301" s="513"/>
      <c r="C301" s="28"/>
      <c r="D301" s="28"/>
      <c r="E301" s="28"/>
      <c r="F301" s="28"/>
      <c r="G301" s="509" t="s">
        <v>508</v>
      </c>
      <c r="H301" s="509"/>
      <c r="I301" s="509"/>
      <c r="J301" s="509"/>
      <c r="K301" s="509"/>
      <c r="L301" s="509"/>
      <c r="M301" s="509"/>
      <c r="N301" s="509"/>
      <c r="O301" s="509"/>
      <c r="P301" s="509"/>
      <c r="Q301" s="509"/>
      <c r="R301" s="509"/>
      <c r="S301" s="509"/>
      <c r="T301" s="509"/>
      <c r="U301" s="509"/>
      <c r="V301" s="509"/>
      <c r="W301" s="509"/>
      <c r="X301" s="509"/>
      <c r="Y301" s="509"/>
      <c r="Z301" s="509"/>
      <c r="AA301" s="509"/>
      <c r="AB301" s="509"/>
      <c r="AC301" s="509"/>
      <c r="AD301" s="509"/>
      <c r="AE301" s="509"/>
      <c r="AF301" s="509"/>
      <c r="AG301" s="509"/>
      <c r="AH301" s="509"/>
      <c r="AI301" s="509"/>
      <c r="AJ301" s="509"/>
      <c r="AK301" s="509"/>
      <c r="AL301" s="509"/>
      <c r="AM301" s="509"/>
      <c r="AN301" s="509"/>
      <c r="AO301" s="509"/>
      <c r="AP301" s="509"/>
      <c r="AQ301" s="509"/>
      <c r="AR301" s="509"/>
      <c r="AS301" s="509"/>
      <c r="AT301" s="509"/>
      <c r="AU301" s="509"/>
      <c r="AV301" s="509"/>
      <c r="AW301" s="509"/>
      <c r="AX301" s="509"/>
      <c r="AY301" s="509"/>
      <c r="AZ301" s="509"/>
      <c r="BA301" s="509"/>
      <c r="BB301" s="509"/>
      <c r="BC301" s="509"/>
      <c r="BD301" s="509"/>
      <c r="BE301" s="509"/>
      <c r="BF301" s="509"/>
      <c r="BG301" s="509"/>
      <c r="BH301" s="509"/>
      <c r="BI301" s="509"/>
      <c r="BJ301" s="509"/>
      <c r="BK301" s="509"/>
      <c r="BL301" s="509"/>
      <c r="BM301" s="509"/>
      <c r="BN301" s="509"/>
      <c r="BO301" s="509"/>
      <c r="BP301" s="509"/>
      <c r="BQ301" s="509"/>
      <c r="BR301" s="509"/>
      <c r="BS301" s="509"/>
      <c r="BT301" s="509"/>
      <c r="BU301" s="509"/>
      <c r="BV301" s="509"/>
      <c r="BW301" s="509"/>
      <c r="BX301" s="509"/>
      <c r="BY301" s="509"/>
      <c r="BZ301" s="509"/>
      <c r="CA301" s="509"/>
      <c r="CB301" s="509"/>
      <c r="CC301" s="262"/>
    </row>
    <row r="302" spans="1:89" ht="18" customHeight="1">
      <c r="A302" s="6">
        <v>22</v>
      </c>
      <c r="B302" s="513"/>
      <c r="C302" s="516" t="s">
        <v>84</v>
      </c>
      <c r="D302" s="516"/>
      <c r="E302" s="516"/>
      <c r="F302" s="516"/>
      <c r="G302" s="16" t="s">
        <v>509</v>
      </c>
      <c r="H302" s="217"/>
      <c r="I302" s="217"/>
      <c r="J302" s="217"/>
      <c r="K302" s="217"/>
      <c r="L302" s="217"/>
      <c r="M302" s="217"/>
      <c r="N302" s="217"/>
      <c r="O302" s="217"/>
      <c r="P302" s="217"/>
      <c r="Q302" s="217"/>
      <c r="R302" s="217"/>
      <c r="S302" s="217"/>
      <c r="T302" s="217"/>
      <c r="U302" s="217"/>
      <c r="V302" s="217"/>
      <c r="W302" s="217"/>
      <c r="X302" s="217"/>
      <c r="Y302" s="217"/>
      <c r="Z302" s="217"/>
      <c r="AA302" s="217"/>
      <c r="AB302" s="217"/>
      <c r="AC302" s="217"/>
      <c r="AD302" s="217"/>
      <c r="AE302" s="217"/>
      <c r="AF302" s="217"/>
      <c r="AG302" s="217"/>
      <c r="AH302" s="217"/>
      <c r="AI302" s="217"/>
      <c r="AJ302" s="217"/>
      <c r="AK302" s="217"/>
      <c r="AL302" s="217"/>
      <c r="AM302" s="217"/>
      <c r="AN302" s="217"/>
      <c r="AO302" s="217"/>
      <c r="AP302" s="217"/>
      <c r="AQ302" s="217"/>
      <c r="AR302" s="217"/>
      <c r="AS302" s="217"/>
      <c r="AT302" s="217"/>
      <c r="AU302" s="217"/>
      <c r="AV302" s="217"/>
      <c r="AW302" s="217"/>
      <c r="AX302" s="217"/>
      <c r="AY302" s="217"/>
      <c r="AZ302" s="217"/>
      <c r="BA302" s="217"/>
      <c r="BB302" s="217"/>
      <c r="BC302" s="217"/>
      <c r="BD302" s="217"/>
      <c r="BE302" s="217"/>
      <c r="BF302" s="217"/>
      <c r="BG302" s="217"/>
      <c r="BH302" s="217"/>
      <c r="BI302" s="217"/>
      <c r="BJ302" s="217"/>
      <c r="BK302" s="217"/>
      <c r="BL302" s="217"/>
      <c r="BM302" s="217"/>
      <c r="BN302" s="217"/>
      <c r="BO302" s="217"/>
      <c r="BP302" s="217"/>
      <c r="BQ302" s="217"/>
      <c r="BR302" s="217"/>
      <c r="BS302" s="217"/>
      <c r="BT302" s="217"/>
      <c r="BU302" s="217"/>
      <c r="BV302" s="217"/>
      <c r="BW302" s="217"/>
      <c r="BX302" s="217"/>
      <c r="BY302" s="217"/>
      <c r="BZ302" s="217"/>
      <c r="CA302" s="217"/>
      <c r="CB302" s="217"/>
      <c r="CC302" s="218"/>
    </row>
    <row r="303" spans="1:89" ht="18" customHeight="1">
      <c r="B303" s="513"/>
      <c r="C303" s="516"/>
      <c r="D303" s="516"/>
      <c r="E303" s="516"/>
      <c r="F303" s="516"/>
      <c r="G303" s="16" t="s">
        <v>510</v>
      </c>
      <c r="H303" s="217"/>
      <c r="I303" s="217"/>
      <c r="J303" s="217"/>
      <c r="K303" s="217"/>
      <c r="L303" s="217"/>
      <c r="M303" s="217"/>
      <c r="N303" s="217"/>
      <c r="O303" s="217"/>
      <c r="P303" s="217"/>
      <c r="Q303" s="217"/>
      <c r="R303" s="217"/>
      <c r="S303" s="217"/>
      <c r="T303" s="217"/>
      <c r="U303" s="217"/>
      <c r="V303" s="217"/>
      <c r="W303" s="217"/>
      <c r="X303" s="217"/>
      <c r="Y303" s="217"/>
      <c r="Z303" s="217"/>
      <c r="AA303" s="217"/>
      <c r="AB303" s="217"/>
      <c r="AC303" s="217"/>
      <c r="AD303" s="217"/>
      <c r="AE303" s="217"/>
      <c r="AF303" s="217"/>
      <c r="AG303" s="217"/>
      <c r="AH303" s="217"/>
      <c r="AI303" s="217"/>
      <c r="AJ303" s="217"/>
      <c r="AK303" s="217"/>
      <c r="AL303" s="217"/>
      <c r="AM303" s="217"/>
      <c r="AN303" s="217"/>
      <c r="AO303" s="217"/>
      <c r="AP303" s="217"/>
      <c r="AQ303" s="217"/>
      <c r="AR303" s="217"/>
      <c r="AS303" s="217"/>
      <c r="AT303" s="217"/>
      <c r="AU303" s="217"/>
      <c r="AV303" s="217"/>
      <c r="AW303" s="217"/>
      <c r="AX303" s="217"/>
      <c r="AY303" s="217"/>
      <c r="AZ303" s="217"/>
      <c r="BA303" s="217"/>
      <c r="BB303" s="217"/>
      <c r="BC303" s="217"/>
      <c r="BD303" s="217"/>
      <c r="BE303" s="217"/>
      <c r="BF303" s="217"/>
      <c r="BG303" s="217"/>
      <c r="BH303" s="217"/>
      <c r="BI303" s="217"/>
      <c r="BJ303" s="217"/>
      <c r="BK303" s="217"/>
      <c r="BL303" s="217"/>
      <c r="BM303" s="217"/>
      <c r="BN303" s="217"/>
      <c r="BO303" s="217"/>
      <c r="BP303" s="217"/>
      <c r="BQ303" s="217"/>
      <c r="BR303" s="217"/>
      <c r="BS303" s="217"/>
      <c r="BT303" s="217"/>
      <c r="BU303" s="217"/>
      <c r="BV303" s="217"/>
      <c r="BW303" s="217"/>
      <c r="BX303" s="217"/>
      <c r="BY303" s="217"/>
      <c r="BZ303" s="217"/>
      <c r="CA303" s="217"/>
      <c r="CB303" s="217"/>
      <c r="CC303" s="218"/>
    </row>
    <row r="304" spans="1:89" ht="18.75" customHeight="1">
      <c r="B304" s="513"/>
      <c r="C304" s="516"/>
      <c r="D304" s="516"/>
      <c r="E304" s="516"/>
      <c r="F304" s="516"/>
      <c r="G304" s="16" t="s">
        <v>511</v>
      </c>
      <c r="H304" s="217"/>
      <c r="I304" s="217"/>
      <c r="J304" s="217"/>
      <c r="K304" s="217"/>
      <c r="L304" s="217"/>
      <c r="M304" s="217"/>
      <c r="N304" s="217"/>
      <c r="O304" s="217"/>
      <c r="P304" s="217"/>
      <c r="Q304" s="217"/>
      <c r="R304" s="217"/>
      <c r="S304" s="217"/>
      <c r="T304" s="217"/>
      <c r="U304" s="217"/>
      <c r="V304" s="217"/>
      <c r="W304" s="217"/>
      <c r="X304" s="217"/>
      <c r="Y304" s="217"/>
      <c r="Z304" s="217"/>
      <c r="AA304" s="217"/>
      <c r="AB304" s="217"/>
      <c r="AC304" s="217"/>
      <c r="AD304" s="217"/>
      <c r="AE304" s="217"/>
      <c r="AF304" s="217"/>
      <c r="AG304" s="217"/>
      <c r="AH304" s="217"/>
      <c r="AI304" s="217"/>
      <c r="AJ304" s="217"/>
      <c r="AK304" s="217"/>
      <c r="AL304" s="217"/>
      <c r="AM304" s="217"/>
      <c r="AN304" s="217"/>
      <c r="AO304" s="217"/>
      <c r="AP304" s="217"/>
      <c r="AQ304" s="217"/>
      <c r="AR304" s="217"/>
      <c r="AS304" s="217"/>
      <c r="AT304" s="217"/>
      <c r="AU304" s="217"/>
      <c r="AV304" s="217"/>
      <c r="AW304" s="217"/>
      <c r="AX304" s="217"/>
      <c r="AY304" s="217"/>
      <c r="AZ304" s="217"/>
      <c r="BA304" s="217"/>
      <c r="BB304" s="217"/>
      <c r="BC304" s="217"/>
      <c r="BD304" s="217"/>
      <c r="BE304" s="217"/>
      <c r="BF304" s="217"/>
      <c r="BG304" s="217"/>
      <c r="BH304" s="217"/>
      <c r="BI304" s="217"/>
      <c r="BJ304" s="217"/>
      <c r="BK304" s="217"/>
      <c r="BL304" s="217"/>
      <c r="BM304" s="217"/>
      <c r="BN304" s="217"/>
      <c r="BO304" s="217"/>
      <c r="BP304" s="217"/>
      <c r="BQ304" s="217"/>
      <c r="BR304" s="217"/>
      <c r="BS304" s="217"/>
      <c r="BT304" s="217"/>
      <c r="BU304" s="217"/>
      <c r="BV304" s="217"/>
      <c r="BW304" s="217"/>
      <c r="BX304" s="217"/>
      <c r="BY304" s="217"/>
      <c r="BZ304" s="217"/>
      <c r="CA304" s="217"/>
      <c r="CB304" s="217"/>
      <c r="CC304" s="218"/>
      <c r="CD304" s="11"/>
      <c r="CE304" s="11"/>
      <c r="CF304" s="11"/>
      <c r="CG304" s="11"/>
      <c r="CH304" s="11"/>
      <c r="CI304" s="11"/>
    </row>
    <row r="305" spans="2:87" ht="18.75" customHeight="1">
      <c r="B305" s="513"/>
      <c r="C305" s="516"/>
      <c r="D305" s="516"/>
      <c r="E305" s="516"/>
      <c r="F305" s="516"/>
      <c r="G305" s="16" t="s">
        <v>512</v>
      </c>
      <c r="H305" s="16"/>
      <c r="I305" s="217"/>
      <c r="J305" s="217"/>
      <c r="K305" s="217"/>
      <c r="L305" s="217"/>
      <c r="M305" s="217"/>
      <c r="N305" s="217"/>
      <c r="O305" s="217"/>
      <c r="P305" s="217"/>
      <c r="Q305" s="217"/>
      <c r="R305" s="217"/>
      <c r="S305" s="217"/>
      <c r="T305" s="217"/>
      <c r="U305" s="217"/>
      <c r="V305" s="217"/>
      <c r="W305" s="217"/>
      <c r="X305" s="217"/>
      <c r="Y305" s="217"/>
      <c r="Z305" s="217"/>
      <c r="AA305" s="217"/>
      <c r="AB305" s="217"/>
      <c r="AC305" s="217"/>
      <c r="AD305" s="217"/>
      <c r="AE305" s="217"/>
      <c r="AF305" s="217"/>
      <c r="AG305" s="217"/>
      <c r="AH305" s="217"/>
      <c r="AI305" s="217"/>
      <c r="AJ305" s="217"/>
      <c r="AK305" s="217"/>
      <c r="AL305" s="217"/>
      <c r="AM305" s="217"/>
      <c r="AN305" s="217"/>
      <c r="AO305" s="217"/>
      <c r="AP305" s="217"/>
      <c r="AQ305" s="217"/>
      <c r="AR305" s="217"/>
      <c r="AS305" s="217"/>
      <c r="AT305" s="217"/>
      <c r="AU305" s="217"/>
      <c r="AV305" s="217"/>
      <c r="AW305" s="217"/>
      <c r="AX305" s="217"/>
      <c r="AY305" s="217"/>
      <c r="AZ305" s="217"/>
      <c r="BA305" s="217"/>
      <c r="BB305" s="217"/>
      <c r="BC305" s="217"/>
      <c r="BD305" s="217"/>
      <c r="BE305" s="217"/>
      <c r="BF305" s="217"/>
      <c r="BG305" s="217"/>
      <c r="BH305" s="217"/>
      <c r="BI305" s="217"/>
      <c r="BJ305" s="217"/>
      <c r="BK305" s="217"/>
      <c r="BL305" s="217"/>
      <c r="BM305" s="217"/>
      <c r="BN305" s="217"/>
      <c r="BO305" s="217"/>
      <c r="BP305" s="217"/>
      <c r="BQ305" s="217"/>
      <c r="BR305" s="217"/>
      <c r="BS305" s="217"/>
      <c r="BT305" s="217"/>
      <c r="BU305" s="217"/>
      <c r="BV305" s="217"/>
      <c r="BW305" s="217"/>
      <c r="BX305" s="217"/>
      <c r="BY305" s="217"/>
      <c r="BZ305" s="217"/>
      <c r="CA305" s="217"/>
      <c r="CB305" s="217"/>
      <c r="CC305" s="218"/>
      <c r="CD305" s="11"/>
      <c r="CE305" s="11"/>
      <c r="CF305" s="11"/>
      <c r="CG305" s="11"/>
      <c r="CH305" s="11"/>
      <c r="CI305" s="11"/>
    </row>
    <row r="306" spans="2:87" ht="18.75" customHeight="1">
      <c r="B306" s="513"/>
      <c r="C306" s="516" t="s">
        <v>84</v>
      </c>
      <c r="D306" s="516"/>
      <c r="E306" s="516"/>
      <c r="F306" s="516"/>
      <c r="G306" s="16" t="s">
        <v>513</v>
      </c>
      <c r="H306" s="16"/>
      <c r="I306" s="217"/>
      <c r="J306" s="217"/>
      <c r="K306" s="217"/>
      <c r="L306" s="217"/>
      <c r="M306" s="217"/>
      <c r="N306" s="217"/>
      <c r="O306" s="217"/>
      <c r="P306" s="217"/>
      <c r="Q306" s="217"/>
      <c r="R306" s="217"/>
      <c r="S306" s="217"/>
      <c r="T306" s="217"/>
      <c r="U306" s="217"/>
      <c r="V306" s="217"/>
      <c r="W306" s="217"/>
      <c r="X306" s="217"/>
      <c r="Y306" s="217"/>
      <c r="Z306" s="217"/>
      <c r="AA306" s="217"/>
      <c r="AB306" s="217"/>
      <c r="AC306" s="217"/>
      <c r="AD306" s="217"/>
      <c r="AE306" s="217"/>
      <c r="AF306" s="217"/>
      <c r="AG306" s="217"/>
      <c r="AH306" s="217"/>
      <c r="AI306" s="217"/>
      <c r="AJ306" s="217"/>
      <c r="AK306" s="217"/>
      <c r="AL306" s="217"/>
      <c r="AM306" s="217"/>
      <c r="AN306" s="217"/>
      <c r="AO306" s="217"/>
      <c r="AP306" s="217"/>
      <c r="AQ306" s="217"/>
      <c r="AR306" s="217"/>
      <c r="AS306" s="217"/>
      <c r="AT306" s="217"/>
      <c r="AU306" s="217"/>
      <c r="AV306" s="217"/>
      <c r="AW306" s="217"/>
      <c r="AX306" s="217"/>
      <c r="AY306" s="217"/>
      <c r="AZ306" s="217"/>
      <c r="BA306" s="217"/>
      <c r="BB306" s="217"/>
      <c r="BC306" s="217"/>
      <c r="BD306" s="217"/>
      <c r="BE306" s="217"/>
      <c r="BF306" s="217"/>
      <c r="BG306" s="217"/>
      <c r="BH306" s="217"/>
      <c r="BI306" s="217"/>
      <c r="BJ306" s="217"/>
      <c r="BK306" s="217"/>
      <c r="BL306" s="217"/>
      <c r="BM306" s="217"/>
      <c r="BN306" s="217"/>
      <c r="BO306" s="217"/>
      <c r="BP306" s="217"/>
      <c r="BQ306" s="217"/>
      <c r="BR306" s="217"/>
      <c r="BS306" s="217"/>
      <c r="BT306" s="217"/>
      <c r="BU306" s="217"/>
      <c r="BV306" s="217"/>
      <c r="BW306" s="217"/>
      <c r="BX306" s="217"/>
      <c r="BY306" s="217"/>
      <c r="BZ306" s="217"/>
      <c r="CA306" s="217"/>
      <c r="CB306" s="217"/>
      <c r="CC306" s="218"/>
      <c r="CD306" s="11"/>
      <c r="CE306" s="11"/>
      <c r="CF306" s="11"/>
      <c r="CG306" s="11"/>
      <c r="CH306" s="11"/>
      <c r="CI306" s="11"/>
    </row>
    <row r="307" spans="2:87" ht="18.75" customHeight="1">
      <c r="B307" s="513"/>
      <c r="C307" s="516"/>
      <c r="D307" s="516"/>
      <c r="E307" s="516"/>
      <c r="F307" s="516"/>
      <c r="G307" s="28" t="s">
        <v>514</v>
      </c>
      <c r="H307" s="16"/>
      <c r="I307" s="217"/>
      <c r="J307" s="217"/>
      <c r="K307" s="217"/>
      <c r="L307" s="217"/>
      <c r="M307" s="217"/>
      <c r="N307" s="217"/>
      <c r="O307" s="217"/>
      <c r="P307" s="217"/>
      <c r="Q307" s="217"/>
      <c r="R307" s="217"/>
      <c r="S307" s="217"/>
      <c r="T307" s="217"/>
      <c r="U307" s="217"/>
      <c r="V307" s="217"/>
      <c r="W307" s="217"/>
      <c r="X307" s="217"/>
      <c r="Y307" s="217"/>
      <c r="Z307" s="217"/>
      <c r="AA307" s="217"/>
      <c r="AB307" s="217"/>
      <c r="AC307" s="217"/>
      <c r="AD307" s="217"/>
      <c r="AE307" s="217"/>
      <c r="AF307" s="217"/>
      <c r="AG307" s="217"/>
      <c r="AH307" s="217"/>
      <c r="AI307" s="217"/>
      <c r="AJ307" s="217"/>
      <c r="AK307" s="217"/>
      <c r="AL307" s="217"/>
      <c r="AM307" s="217"/>
      <c r="AN307" s="217"/>
      <c r="AO307" s="217"/>
      <c r="AP307" s="217"/>
      <c r="AQ307" s="217"/>
      <c r="AR307" s="217"/>
      <c r="AS307" s="217"/>
      <c r="AT307" s="217"/>
      <c r="AU307" s="217"/>
      <c r="AV307" s="217"/>
      <c r="AW307" s="217"/>
      <c r="AX307" s="217"/>
      <c r="AY307" s="217"/>
      <c r="AZ307" s="217"/>
      <c r="BA307" s="217"/>
      <c r="BB307" s="217"/>
      <c r="BC307" s="217"/>
      <c r="BD307" s="217"/>
      <c r="BE307" s="217"/>
      <c r="BF307" s="217"/>
      <c r="BG307" s="217"/>
      <c r="BH307" s="217"/>
      <c r="BI307" s="217"/>
      <c r="BJ307" s="217"/>
      <c r="BK307" s="217"/>
      <c r="BL307" s="217"/>
      <c r="BM307" s="217"/>
      <c r="BN307" s="217"/>
      <c r="BO307" s="217"/>
      <c r="BP307" s="217"/>
      <c r="BQ307" s="217"/>
      <c r="BR307" s="217"/>
      <c r="BS307" s="217"/>
      <c r="BT307" s="217"/>
      <c r="BU307" s="217"/>
      <c r="BV307" s="217"/>
      <c r="BW307" s="217"/>
      <c r="BX307" s="217"/>
      <c r="BY307" s="217"/>
      <c r="BZ307" s="217"/>
      <c r="CA307" s="217"/>
      <c r="CB307" s="217"/>
      <c r="CC307" s="218"/>
      <c r="CD307" s="11"/>
      <c r="CE307" s="11"/>
      <c r="CF307" s="11"/>
      <c r="CG307" s="11"/>
      <c r="CH307" s="11"/>
      <c r="CI307" s="11"/>
    </row>
    <row r="308" spans="2:87" ht="18.75" customHeight="1">
      <c r="B308" s="15"/>
      <c r="C308" s="28"/>
      <c r="D308" s="28"/>
      <c r="E308" s="28"/>
      <c r="F308" s="28"/>
      <c r="G308" s="16" t="s">
        <v>515</v>
      </c>
      <c r="H308" s="28"/>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16"/>
      <c r="BP308" s="16"/>
      <c r="BQ308" s="16"/>
      <c r="BR308" s="16"/>
      <c r="BS308" s="16"/>
      <c r="BT308" s="16"/>
      <c r="BU308" s="16"/>
      <c r="BV308" s="16"/>
      <c r="BW308" s="16"/>
      <c r="BX308" s="16"/>
      <c r="BY308" s="16"/>
      <c r="BZ308" s="16"/>
      <c r="CA308" s="16"/>
      <c r="CB308" s="16"/>
      <c r="CC308" s="17"/>
      <c r="CD308" s="11"/>
      <c r="CE308" s="11"/>
      <c r="CF308" s="11"/>
      <c r="CG308" s="11"/>
      <c r="CH308" s="11"/>
      <c r="CI308" s="11"/>
    </row>
    <row r="309" spans="2:87" ht="18.75" customHeight="1">
      <c r="B309" s="21"/>
      <c r="G309" s="14" t="s">
        <v>516</v>
      </c>
      <c r="CC309" s="22"/>
      <c r="CD309" s="11"/>
      <c r="CE309" s="11"/>
      <c r="CF309" s="11"/>
      <c r="CG309" s="11"/>
      <c r="CH309" s="11"/>
      <c r="CI309" s="11"/>
    </row>
    <row r="310" spans="2:87" ht="18.75" customHeight="1">
      <c r="B310" s="21"/>
      <c r="G310" s="14" t="s">
        <v>517</v>
      </c>
      <c r="CC310" s="22"/>
      <c r="CD310" s="11"/>
      <c r="CE310" s="11"/>
      <c r="CF310" s="11"/>
      <c r="CG310" s="11"/>
      <c r="CH310" s="11"/>
      <c r="CI310" s="11"/>
    </row>
    <row r="311" spans="2:87" ht="18.75" customHeight="1" thickBot="1">
      <c r="B311" s="517"/>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c r="AC311" s="25"/>
      <c r="AD311" s="25"/>
      <c r="AE311" s="25"/>
      <c r="AF311" s="25"/>
      <c r="AG311" s="25"/>
      <c r="AH311" s="25"/>
      <c r="AI311" s="25"/>
      <c r="AJ311" s="25"/>
      <c r="AK311" s="25"/>
      <c r="AL311" s="25"/>
      <c r="AM311" s="25"/>
      <c r="AN311" s="25"/>
      <c r="AO311" s="25"/>
      <c r="AP311" s="25"/>
      <c r="AQ311" s="25"/>
      <c r="AR311" s="25"/>
      <c r="AS311" s="25"/>
      <c r="AT311" s="25"/>
      <c r="AU311" s="25"/>
      <c r="AV311" s="25"/>
      <c r="AW311" s="25"/>
      <c r="AX311" s="25"/>
      <c r="AY311" s="25"/>
      <c r="AZ311" s="25"/>
      <c r="BA311" s="25"/>
      <c r="BB311" s="25"/>
      <c r="BC311" s="25"/>
      <c r="BD311" s="25"/>
      <c r="BE311" s="25"/>
      <c r="BF311" s="25"/>
      <c r="BG311" s="25"/>
      <c r="BH311" s="25"/>
      <c r="BI311" s="25"/>
      <c r="BJ311" s="25"/>
      <c r="BK311" s="25"/>
      <c r="BL311" s="25"/>
      <c r="BM311" s="25"/>
      <c r="BN311" s="25"/>
      <c r="BO311" s="25"/>
      <c r="BP311" s="25"/>
      <c r="BQ311" s="25"/>
      <c r="BR311" s="25"/>
      <c r="BS311" s="25"/>
      <c r="BT311" s="25"/>
      <c r="BU311" s="25"/>
      <c r="BV311" s="25"/>
      <c r="BW311" s="25"/>
      <c r="BX311" s="25"/>
      <c r="BY311" s="25"/>
      <c r="BZ311" s="25"/>
      <c r="CA311" s="25"/>
      <c r="CB311" s="25"/>
      <c r="CC311" s="518"/>
      <c r="CD311" s="11"/>
      <c r="CE311" s="11"/>
      <c r="CF311" s="11"/>
      <c r="CG311" s="11"/>
      <c r="CH311" s="11"/>
      <c r="CI311" s="11"/>
    </row>
    <row r="312" spans="2:87" ht="18.75" customHeight="1" thickBot="1">
      <c r="B312" s="875" t="s">
        <v>518</v>
      </c>
      <c r="C312" s="876"/>
      <c r="D312" s="876"/>
      <c r="E312" s="876"/>
      <c r="F312" s="876"/>
      <c r="G312" s="876"/>
      <c r="H312" s="876"/>
      <c r="I312" s="876"/>
      <c r="J312" s="876"/>
      <c r="K312" s="876"/>
      <c r="L312" s="876"/>
      <c r="M312" s="876"/>
      <c r="N312" s="876"/>
      <c r="O312" s="876"/>
      <c r="P312" s="876"/>
      <c r="Q312" s="876"/>
      <c r="R312" s="876"/>
      <c r="S312" s="876"/>
      <c r="T312" s="876"/>
      <c r="U312" s="876"/>
      <c r="V312" s="876"/>
      <c r="W312" s="876"/>
      <c r="X312" s="876"/>
      <c r="Y312" s="876"/>
      <c r="Z312" s="876"/>
      <c r="AA312" s="876"/>
      <c r="AB312" s="876"/>
      <c r="AC312" s="876"/>
      <c r="AD312" s="876"/>
      <c r="AE312" s="876"/>
      <c r="AF312" s="876"/>
      <c r="AG312" s="876"/>
      <c r="AH312" s="876"/>
      <c r="AI312" s="876"/>
      <c r="AJ312" s="876"/>
      <c r="AK312" s="876"/>
      <c r="AL312" s="876"/>
      <c r="AM312" s="876"/>
      <c r="AN312" s="876"/>
      <c r="AO312" s="876"/>
      <c r="AP312" s="876"/>
      <c r="AQ312" s="876"/>
      <c r="AR312" s="876"/>
      <c r="AS312" s="876"/>
      <c r="AT312" s="876"/>
      <c r="AU312" s="876"/>
      <c r="AV312" s="876"/>
      <c r="AW312" s="876"/>
      <c r="AX312" s="876"/>
      <c r="AY312" s="876"/>
      <c r="AZ312" s="876"/>
      <c r="BA312" s="876"/>
      <c r="BB312" s="876"/>
      <c r="BC312" s="876"/>
      <c r="BD312" s="876"/>
      <c r="BE312" s="876"/>
      <c r="BF312" s="876"/>
      <c r="BG312" s="876"/>
      <c r="BH312" s="876"/>
      <c r="BI312" s="876"/>
      <c r="BJ312" s="876"/>
      <c r="BK312" s="876"/>
      <c r="BL312" s="876"/>
      <c r="BM312" s="876"/>
      <c r="BN312" s="876"/>
      <c r="BO312" s="876"/>
      <c r="BP312" s="876"/>
      <c r="BQ312" s="876"/>
      <c r="BR312" s="876"/>
      <c r="BS312" s="876"/>
      <c r="BT312" s="876"/>
      <c r="BU312" s="876"/>
      <c r="BV312" s="876"/>
      <c r="BW312" s="876"/>
      <c r="BX312" s="876"/>
      <c r="BY312" s="876"/>
      <c r="BZ312" s="876"/>
      <c r="CA312" s="437"/>
      <c r="CB312" s="437"/>
      <c r="CC312" s="521"/>
      <c r="CD312" s="11"/>
      <c r="CE312" s="11"/>
      <c r="CF312" s="11"/>
      <c r="CG312" s="11"/>
      <c r="CH312" s="11"/>
      <c r="CI312" s="11"/>
    </row>
    <row r="313" spans="2:87" ht="18.75" customHeight="1">
      <c r="B313" s="505"/>
      <c r="C313" s="503" t="s">
        <v>498</v>
      </c>
      <c r="D313" s="504"/>
      <c r="E313" s="504"/>
      <c r="F313" s="504"/>
      <c r="G313" s="504"/>
      <c r="H313" s="504"/>
      <c r="I313" s="504"/>
      <c r="J313" s="504"/>
      <c r="K313" s="504"/>
      <c r="L313" s="504"/>
      <c r="M313" s="504"/>
      <c r="N313" s="504"/>
      <c r="O313" s="504"/>
      <c r="P313" s="504"/>
      <c r="Q313" s="504"/>
      <c r="R313" s="504"/>
      <c r="S313" s="504"/>
      <c r="T313" s="504"/>
      <c r="U313" s="504"/>
      <c r="V313" s="504"/>
      <c r="W313" s="504"/>
      <c r="X313" s="504"/>
      <c r="Y313" s="504"/>
      <c r="Z313" s="504"/>
      <c r="AA313" s="504"/>
      <c r="AB313" s="504"/>
      <c r="AC313" s="504"/>
      <c r="AD313" s="504"/>
      <c r="AE313" s="504"/>
      <c r="AF313" s="504"/>
      <c r="AG313" s="504"/>
      <c r="AH313" s="504"/>
      <c r="AI313" s="504"/>
      <c r="AJ313" s="504"/>
      <c r="AK313" s="504"/>
      <c r="AL313" s="504"/>
      <c r="AM313" s="504"/>
      <c r="AN313" s="504"/>
      <c r="AO313" s="504"/>
      <c r="AP313" s="504"/>
      <c r="AQ313" s="504"/>
      <c r="AR313" s="504"/>
      <c r="AS313" s="504"/>
      <c r="AT313" s="504"/>
      <c r="AU313" s="504"/>
      <c r="AV313" s="504"/>
      <c r="AW313" s="504"/>
      <c r="AX313" s="504"/>
      <c r="AY313" s="504"/>
      <c r="AZ313" s="504"/>
      <c r="BA313" s="504"/>
      <c r="BB313" s="504"/>
      <c r="BC313" s="504"/>
      <c r="BD313" s="504"/>
      <c r="BE313" s="504"/>
      <c r="BF313" s="504"/>
      <c r="BG313" s="504"/>
      <c r="BH313" s="504"/>
      <c r="BI313" s="504"/>
      <c r="BJ313" s="504"/>
      <c r="BK313" s="504"/>
      <c r="BL313" s="504"/>
      <c r="BM313" s="504"/>
      <c r="BN313" s="504"/>
      <c r="BO313" s="504"/>
      <c r="BP313" s="504"/>
      <c r="BQ313" s="504"/>
      <c r="BR313" s="504"/>
      <c r="BS313" s="504"/>
      <c r="BT313" s="504"/>
      <c r="BU313" s="504"/>
      <c r="BV313" s="504"/>
      <c r="BW313" s="504"/>
      <c r="BX313" s="504"/>
      <c r="BY313" s="504"/>
      <c r="BZ313" s="504"/>
      <c r="CA313" s="23"/>
      <c r="CB313" s="23"/>
      <c r="CC313" s="535"/>
      <c r="CD313" s="11"/>
      <c r="CE313" s="11"/>
      <c r="CF313" s="11"/>
      <c r="CG313" s="11"/>
      <c r="CH313" s="11"/>
      <c r="CI313" s="11"/>
    </row>
    <row r="314" spans="2:87" ht="18.75" customHeight="1">
      <c r="B314" s="506"/>
      <c r="C314" s="509"/>
      <c r="D314" s="509"/>
      <c r="E314" s="509" t="s">
        <v>497</v>
      </c>
      <c r="F314" s="509"/>
      <c r="G314" s="509"/>
      <c r="H314" s="509"/>
      <c r="I314" s="509"/>
      <c r="J314" s="509"/>
      <c r="K314" s="509"/>
      <c r="L314" s="509"/>
      <c r="M314" s="509"/>
      <c r="N314" s="509"/>
      <c r="O314" s="509"/>
      <c r="P314" s="509"/>
      <c r="Q314" s="509"/>
      <c r="R314" s="509"/>
      <c r="S314" s="509"/>
      <c r="T314" s="509"/>
      <c r="U314" s="509"/>
      <c r="V314" s="509"/>
      <c r="W314" s="509"/>
      <c r="X314" s="509"/>
      <c r="Y314" s="509"/>
      <c r="Z314" s="509"/>
      <c r="AA314" s="509"/>
      <c r="AB314" s="509"/>
      <c r="AC314" s="509"/>
      <c r="AD314" s="520"/>
      <c r="AE314" s="520"/>
      <c r="AF314" s="520"/>
      <c r="AG314" s="520"/>
      <c r="AH314" s="520"/>
      <c r="AI314" s="520"/>
      <c r="AJ314" s="520"/>
      <c r="AK314" s="520"/>
      <c r="AL314" s="520"/>
      <c r="AM314" s="520"/>
      <c r="AN314" s="520"/>
      <c r="AO314" s="520"/>
      <c r="AP314" s="520"/>
      <c r="AQ314" s="520"/>
      <c r="AR314" s="520"/>
      <c r="AS314" s="520"/>
      <c r="AT314" s="520"/>
      <c r="AU314" s="520"/>
      <c r="AV314" s="520"/>
      <c r="AW314" s="520"/>
      <c r="AX314" s="520"/>
      <c r="AY314" s="520"/>
      <c r="AZ314" s="520"/>
      <c r="BA314" s="520"/>
      <c r="BB314" s="520"/>
      <c r="BC314" s="520"/>
      <c r="BD314" s="520"/>
      <c r="BE314" s="520"/>
      <c r="BF314" s="520"/>
      <c r="BG314" s="520"/>
      <c r="BH314" s="520"/>
      <c r="BI314" s="520"/>
      <c r="BJ314" s="520"/>
      <c r="BK314" s="520"/>
      <c r="BL314" s="520"/>
      <c r="BM314" s="520"/>
      <c r="BN314" s="520"/>
      <c r="BO314" s="520"/>
      <c r="BP314" s="520"/>
      <c r="BQ314" s="520"/>
      <c r="BR314" s="520"/>
      <c r="BS314" s="520"/>
      <c r="BT314" s="520"/>
      <c r="BU314" s="520"/>
      <c r="BV314" s="520"/>
      <c r="BW314" s="520"/>
      <c r="BX314" s="520"/>
      <c r="BY314" s="520"/>
      <c r="BZ314" s="520"/>
      <c r="CC314" s="22"/>
      <c r="CD314" s="11"/>
      <c r="CE314" s="11"/>
      <c r="CF314" s="11"/>
      <c r="CG314" s="11"/>
      <c r="CH314" s="11"/>
      <c r="CI314" s="11"/>
    </row>
    <row r="315" spans="2:87" ht="18.75" customHeight="1">
      <c r="B315" s="506"/>
      <c r="C315" s="509"/>
      <c r="D315" s="509"/>
      <c r="E315" s="509"/>
      <c r="F315" s="509"/>
      <c r="G315" s="509" t="s">
        <v>495</v>
      </c>
      <c r="H315" s="509"/>
      <c r="I315" s="509"/>
      <c r="J315" s="509"/>
      <c r="K315" s="509"/>
      <c r="L315" s="509"/>
      <c r="M315" s="509"/>
      <c r="N315" s="509"/>
      <c r="O315" s="509"/>
      <c r="P315" s="509"/>
      <c r="Q315" s="509"/>
      <c r="R315" s="509"/>
      <c r="S315" s="509"/>
      <c r="T315" s="509"/>
      <c r="U315" s="509"/>
      <c r="V315" s="509"/>
      <c r="W315" s="509"/>
      <c r="X315" s="509"/>
      <c r="Y315" s="509"/>
      <c r="Z315" s="509"/>
      <c r="AA315" s="509"/>
      <c r="AB315" s="509"/>
      <c r="AC315" s="509"/>
      <c r="AD315" s="520"/>
      <c r="AE315" s="520"/>
      <c r="AF315" s="520"/>
      <c r="AG315" s="520"/>
      <c r="AH315" s="520"/>
      <c r="AI315" s="520"/>
      <c r="AJ315" s="520"/>
      <c r="AK315" s="520"/>
      <c r="AL315" s="520"/>
      <c r="AM315" s="520"/>
      <c r="AN315" s="520"/>
      <c r="AO315" s="520"/>
      <c r="AP315" s="520"/>
      <c r="AQ315" s="520"/>
      <c r="AR315" s="520"/>
      <c r="AS315" s="520"/>
      <c r="AT315" s="520"/>
      <c r="AU315" s="520"/>
      <c r="AV315" s="520"/>
      <c r="AW315" s="520"/>
      <c r="AX315" s="520"/>
      <c r="AY315" s="520"/>
      <c r="AZ315" s="520"/>
      <c r="BA315" s="520"/>
      <c r="BB315" s="520"/>
      <c r="BC315" s="520"/>
      <c r="BD315" s="520"/>
      <c r="BE315" s="520"/>
      <c r="BF315" s="520"/>
      <c r="BG315" s="520"/>
      <c r="BH315" s="520"/>
      <c r="BI315" s="520"/>
      <c r="BJ315" s="520"/>
      <c r="BK315" s="520"/>
      <c r="BL315" s="520"/>
      <c r="BM315" s="520"/>
      <c r="BN315" s="520"/>
      <c r="BO315" s="520"/>
      <c r="BP315" s="520"/>
      <c r="BQ315" s="520"/>
      <c r="BR315" s="520"/>
      <c r="BS315" s="520"/>
      <c r="BT315" s="520"/>
      <c r="BU315" s="520"/>
      <c r="BV315" s="520"/>
      <c r="BW315" s="520"/>
      <c r="BX315" s="520"/>
      <c r="BY315" s="520"/>
      <c r="BZ315" s="520"/>
      <c r="CC315" s="22"/>
      <c r="CD315" s="11"/>
      <c r="CE315" s="11"/>
      <c r="CF315" s="11"/>
      <c r="CG315" s="11"/>
      <c r="CH315" s="11"/>
      <c r="CI315" s="11"/>
    </row>
    <row r="316" spans="2:87" ht="18.75" customHeight="1">
      <c r="B316" s="506"/>
      <c r="C316" s="520"/>
      <c r="D316" s="520"/>
      <c r="E316" s="520"/>
      <c r="F316" s="520"/>
      <c r="G316" s="509" t="s">
        <v>527</v>
      </c>
      <c r="H316" s="509"/>
      <c r="I316" s="509"/>
      <c r="J316" s="509"/>
      <c r="K316" s="509"/>
      <c r="L316" s="509"/>
      <c r="M316" s="509"/>
      <c r="N316" s="509"/>
      <c r="O316" s="520"/>
      <c r="P316" s="520"/>
      <c r="Q316" s="520"/>
      <c r="R316" s="520"/>
      <c r="S316" s="520"/>
      <c r="T316" s="520"/>
      <c r="U316" s="520"/>
      <c r="V316" s="520"/>
      <c r="W316" s="520"/>
      <c r="X316" s="520"/>
      <c r="Y316" s="520"/>
      <c r="Z316" s="520"/>
      <c r="AA316" s="520"/>
      <c r="AB316" s="520"/>
      <c r="AC316" s="520"/>
      <c r="AD316" s="520"/>
      <c r="AE316" s="520"/>
      <c r="AF316" s="520"/>
      <c r="AG316" s="520"/>
      <c r="AH316" s="520"/>
      <c r="AI316" s="520"/>
      <c r="AJ316" s="520"/>
      <c r="AK316" s="520"/>
      <c r="AL316" s="520"/>
      <c r="AM316" s="520"/>
      <c r="AN316" s="520"/>
      <c r="AO316" s="520"/>
      <c r="AP316" s="520"/>
      <c r="AQ316" s="520"/>
      <c r="AR316" s="520"/>
      <c r="AS316" s="520"/>
      <c r="AT316" s="520"/>
      <c r="AU316" s="520"/>
      <c r="AV316" s="520"/>
      <c r="AW316" s="520"/>
      <c r="AX316" s="520"/>
      <c r="AY316" s="520"/>
      <c r="AZ316" s="520"/>
      <c r="BA316" s="520"/>
      <c r="BB316" s="520"/>
      <c r="BC316" s="520"/>
      <c r="BD316" s="520"/>
      <c r="BE316" s="520"/>
      <c r="BF316" s="520"/>
      <c r="BG316" s="520"/>
      <c r="BH316" s="520"/>
      <c r="BI316" s="520"/>
      <c r="BJ316" s="520"/>
      <c r="BK316" s="520"/>
      <c r="BL316" s="520"/>
      <c r="BM316" s="520"/>
      <c r="BN316" s="520"/>
      <c r="BO316" s="520"/>
      <c r="BP316" s="520"/>
      <c r="BQ316" s="520"/>
      <c r="BR316" s="520"/>
      <c r="BS316" s="520"/>
      <c r="BT316" s="520"/>
      <c r="BU316" s="520"/>
      <c r="BV316" s="520"/>
      <c r="BW316" s="520"/>
      <c r="BX316" s="520"/>
      <c r="BY316" s="520"/>
      <c r="BZ316" s="520"/>
      <c r="CC316" s="22"/>
      <c r="CD316" s="11"/>
      <c r="CE316" s="11"/>
      <c r="CF316" s="11"/>
      <c r="CG316" s="11"/>
      <c r="CH316" s="11"/>
      <c r="CI316" s="11"/>
    </row>
    <row r="317" spans="2:87" ht="18.75" customHeight="1">
      <c r="B317" s="506"/>
      <c r="C317" s="520"/>
      <c r="D317" s="520"/>
      <c r="E317" s="520"/>
      <c r="F317" s="520"/>
      <c r="G317" s="509" t="s">
        <v>496</v>
      </c>
      <c r="H317" s="509"/>
      <c r="I317" s="509"/>
      <c r="J317" s="509"/>
      <c r="K317" s="509"/>
      <c r="L317" s="509"/>
      <c r="M317" s="509"/>
      <c r="N317" s="509"/>
      <c r="O317" s="520"/>
      <c r="P317" s="520"/>
      <c r="Q317" s="520"/>
      <c r="R317" s="520"/>
      <c r="S317" s="520"/>
      <c r="T317" s="520"/>
      <c r="U317" s="520"/>
      <c r="V317" s="520"/>
      <c r="W317" s="520"/>
      <c r="X317" s="520"/>
      <c r="Y317" s="520"/>
      <c r="Z317" s="520"/>
      <c r="AA317" s="520"/>
      <c r="AB317" s="520"/>
      <c r="AC317" s="520"/>
      <c r="AD317" s="520"/>
      <c r="AE317" s="520"/>
      <c r="AF317" s="520"/>
      <c r="AG317" s="520"/>
      <c r="AH317" s="520"/>
      <c r="AI317" s="520"/>
      <c r="AJ317" s="520"/>
      <c r="AK317" s="520"/>
      <c r="AL317" s="520"/>
      <c r="AM317" s="520"/>
      <c r="AN317" s="520"/>
      <c r="AO317" s="520"/>
      <c r="AP317" s="520"/>
      <c r="AQ317" s="520"/>
      <c r="AR317" s="520"/>
      <c r="AS317" s="520"/>
      <c r="AT317" s="520"/>
      <c r="AU317" s="520"/>
      <c r="AV317" s="520"/>
      <c r="AW317" s="520"/>
      <c r="AX317" s="520"/>
      <c r="AY317" s="520"/>
      <c r="AZ317" s="520"/>
      <c r="BA317" s="520"/>
      <c r="BB317" s="520"/>
      <c r="BC317" s="520"/>
      <c r="BD317" s="520"/>
      <c r="BE317" s="520"/>
      <c r="BF317" s="520"/>
      <c r="BG317" s="520"/>
      <c r="BH317" s="520"/>
      <c r="BI317" s="520"/>
      <c r="BJ317" s="520"/>
      <c r="BK317" s="520"/>
      <c r="BL317" s="520"/>
      <c r="BM317" s="520"/>
      <c r="BN317" s="520"/>
      <c r="BO317" s="520"/>
      <c r="BP317" s="520"/>
      <c r="BQ317" s="520"/>
      <c r="BR317" s="520"/>
      <c r="BS317" s="520"/>
      <c r="BT317" s="520"/>
      <c r="BU317" s="520"/>
      <c r="BV317" s="520"/>
      <c r="BW317" s="520"/>
      <c r="BX317" s="520"/>
      <c r="BY317" s="520"/>
      <c r="BZ317" s="520"/>
      <c r="CC317" s="22"/>
      <c r="CD317" s="11"/>
      <c r="CE317" s="11"/>
      <c r="CF317" s="11"/>
      <c r="CG317" s="11"/>
      <c r="CH317" s="11"/>
      <c r="CI317" s="11"/>
    </row>
    <row r="318" spans="2:87" ht="18.75" customHeight="1">
      <c r="B318" s="506"/>
      <c r="C318" s="520"/>
      <c r="D318" s="520"/>
      <c r="E318" s="520"/>
      <c r="F318" s="520"/>
      <c r="G318" s="509"/>
      <c r="H318" s="509"/>
      <c r="I318" s="509"/>
      <c r="J318" s="509"/>
      <c r="K318" s="509"/>
      <c r="L318" s="509"/>
      <c r="M318" s="509"/>
      <c r="N318" s="509"/>
      <c r="O318" s="520"/>
      <c r="P318" s="520"/>
      <c r="Q318" s="520"/>
      <c r="R318" s="520"/>
      <c r="S318" s="520"/>
      <c r="T318" s="520"/>
      <c r="U318" s="520"/>
      <c r="V318" s="520"/>
      <c r="W318" s="520"/>
      <c r="X318" s="520"/>
      <c r="Y318" s="520"/>
      <c r="Z318" s="520"/>
      <c r="AA318" s="520"/>
      <c r="AB318" s="520"/>
      <c r="AC318" s="520"/>
      <c r="AD318" s="520"/>
      <c r="AE318" s="520"/>
      <c r="AF318" s="520"/>
      <c r="AG318" s="520"/>
      <c r="AH318" s="520"/>
      <c r="AI318" s="520"/>
      <c r="AJ318" s="520"/>
      <c r="AK318" s="520"/>
      <c r="AL318" s="520"/>
      <c r="AM318" s="520"/>
      <c r="AN318" s="520"/>
      <c r="AO318" s="520"/>
      <c r="AP318" s="520"/>
      <c r="AQ318" s="520"/>
      <c r="AR318" s="520"/>
      <c r="AS318" s="520"/>
      <c r="AT318" s="520"/>
      <c r="AU318" s="520"/>
      <c r="AV318" s="520"/>
      <c r="AW318" s="520"/>
      <c r="AX318" s="520"/>
      <c r="AY318" s="520"/>
      <c r="AZ318" s="520"/>
      <c r="BA318" s="520"/>
      <c r="BB318" s="520"/>
      <c r="BC318" s="520"/>
      <c r="BD318" s="520"/>
      <c r="BE318" s="520"/>
      <c r="BF318" s="520"/>
      <c r="BG318" s="520"/>
      <c r="BH318" s="520"/>
      <c r="BI318" s="520"/>
      <c r="BJ318" s="520"/>
      <c r="BK318" s="520"/>
      <c r="BL318" s="520"/>
      <c r="BM318" s="520"/>
      <c r="BN318" s="520"/>
      <c r="BO318" s="520"/>
      <c r="BP318" s="520"/>
      <c r="BQ318" s="520"/>
      <c r="BR318" s="520"/>
      <c r="BS318" s="520"/>
      <c r="BT318" s="520"/>
      <c r="BU318" s="520"/>
      <c r="BV318" s="520"/>
      <c r="BW318" s="520"/>
      <c r="BX318" s="520"/>
      <c r="BY318" s="520"/>
      <c r="BZ318" s="520"/>
      <c r="CC318" s="22"/>
      <c r="CD318" s="11"/>
      <c r="CE318" s="11"/>
      <c r="CF318" s="11"/>
      <c r="CG318" s="11"/>
      <c r="CH318" s="11"/>
      <c r="CI318" s="11"/>
    </row>
    <row r="319" spans="2:87" ht="18.75" customHeight="1">
      <c r="B319" s="506"/>
      <c r="C319" s="16" t="s">
        <v>382</v>
      </c>
      <c r="D319" s="536"/>
      <c r="E319" s="536"/>
      <c r="F319" s="536"/>
      <c r="G319" s="536"/>
      <c r="H319" s="536"/>
      <c r="I319" s="536"/>
      <c r="J319" s="536"/>
      <c r="K319" s="536"/>
      <c r="L319" s="536"/>
      <c r="M319" s="536"/>
      <c r="N319" s="536"/>
      <c r="O319" s="536"/>
      <c r="P319" s="536"/>
      <c r="Q319" s="536"/>
      <c r="R319" s="536"/>
      <c r="S319" s="28" t="s">
        <v>475</v>
      </c>
      <c r="T319" s="536"/>
      <c r="U319" s="536"/>
      <c r="V319" s="536"/>
      <c r="W319" s="536"/>
      <c r="X319" s="536"/>
      <c r="Y319" s="536"/>
      <c r="Z319" s="536"/>
      <c r="AA319" s="536"/>
      <c r="AB319" s="536"/>
      <c r="AC319" s="536"/>
      <c r="AD319" s="536"/>
      <c r="AE319" s="536"/>
      <c r="AF319" s="536"/>
      <c r="AG319" s="536"/>
      <c r="AH319" s="536"/>
      <c r="AI319" s="536"/>
      <c r="AJ319" s="536"/>
      <c r="AK319" s="536"/>
      <c r="AL319" s="536"/>
      <c r="AM319" s="536"/>
      <c r="AN319" s="536"/>
      <c r="AO319" s="536"/>
      <c r="AP319" s="536"/>
      <c r="AQ319" s="536"/>
      <c r="AR319" s="5"/>
      <c r="AS319" s="536"/>
      <c r="AT319" s="536"/>
      <c r="AU319" s="536"/>
      <c r="AV319" s="536"/>
      <c r="AW319" s="536"/>
      <c r="AX319" s="520"/>
      <c r="AY319" s="520"/>
      <c r="AZ319" s="520"/>
      <c r="BA319" s="520"/>
      <c r="BB319" s="520"/>
      <c r="BC319" s="520"/>
      <c r="BD319" s="520"/>
      <c r="BE319" s="520"/>
      <c r="BF319" s="520"/>
      <c r="BG319" s="520"/>
      <c r="BH319" s="520"/>
      <c r="BI319" s="520"/>
      <c r="BJ319" s="520"/>
      <c r="BK319" s="520"/>
      <c r="BL319" s="520"/>
      <c r="BM319" s="520"/>
      <c r="BN319" s="520"/>
      <c r="BO319" s="520"/>
      <c r="BP319" s="520"/>
      <c r="BQ319" s="520"/>
      <c r="BR319" s="520"/>
      <c r="BS319" s="520"/>
      <c r="BT319" s="520"/>
      <c r="BU319" s="520"/>
      <c r="BV319" s="520"/>
      <c r="BW319" s="520"/>
      <c r="BX319" s="520"/>
      <c r="BY319" s="520"/>
      <c r="BZ319" s="520"/>
      <c r="CC319" s="22"/>
      <c r="CD319" s="11"/>
      <c r="CE319" s="11"/>
      <c r="CF319" s="11"/>
      <c r="CG319" s="11"/>
      <c r="CH319" s="11"/>
      <c r="CI319" s="11"/>
    </row>
    <row r="320" spans="2:87" ht="18.75" customHeight="1">
      <c r="B320" s="506"/>
      <c r="C320" s="519"/>
      <c r="E320" s="738" t="s">
        <v>383</v>
      </c>
      <c r="F320" s="739"/>
      <c r="G320" s="739"/>
      <c r="H320" s="739"/>
      <c r="I320" s="739"/>
      <c r="J320" s="739"/>
      <c r="K320" s="739"/>
      <c r="L320" s="739"/>
      <c r="M320" s="739"/>
      <c r="N320" s="739"/>
      <c r="O320" s="739"/>
      <c r="P320" s="739"/>
      <c r="Q320" s="739"/>
      <c r="R320" s="739"/>
      <c r="S320" s="739"/>
      <c r="T320" s="739"/>
      <c r="U320" s="739"/>
      <c r="V320" s="739"/>
      <c r="W320" s="739"/>
      <c r="X320" s="739"/>
      <c r="Y320" s="739"/>
      <c r="Z320" s="739"/>
      <c r="AA320" s="739"/>
      <c r="AB320" s="739"/>
      <c r="AC320" s="739"/>
      <c r="AD320" s="740"/>
      <c r="AE320" s="914"/>
      <c r="AF320" s="915"/>
      <c r="AG320" s="915"/>
      <c r="AH320" s="915"/>
      <c r="AI320" s="915"/>
      <c r="AJ320" s="915"/>
      <c r="AK320" s="915"/>
      <c r="AL320" s="915"/>
      <c r="AM320" s="915"/>
      <c r="AN320" s="915"/>
      <c r="AO320" s="915"/>
      <c r="AP320" s="915"/>
      <c r="AQ320" s="915"/>
      <c r="AR320" s="915"/>
      <c r="AS320" s="915"/>
      <c r="AT320" s="916"/>
      <c r="AU320" s="5"/>
      <c r="AV320" s="523"/>
      <c r="AW320" s="523"/>
      <c r="AX320" s="520"/>
      <c r="AY320" s="520"/>
      <c r="AZ320" s="520"/>
      <c r="BA320" s="520"/>
      <c r="BB320" s="520"/>
      <c r="BC320" s="520"/>
      <c r="BD320" s="520"/>
      <c r="BE320" s="520"/>
      <c r="BF320" s="520"/>
      <c r="BG320" s="520"/>
      <c r="BH320" s="520"/>
      <c r="BI320" s="520"/>
      <c r="BJ320" s="520"/>
      <c r="BK320" s="520"/>
      <c r="BL320" s="520"/>
      <c r="BM320" s="520"/>
      <c r="BN320" s="520"/>
      <c r="BO320" s="520"/>
      <c r="BP320" s="520"/>
      <c r="BQ320" s="520"/>
      <c r="BR320" s="520"/>
      <c r="BS320" s="520"/>
      <c r="BT320" s="520"/>
      <c r="BU320" s="520"/>
      <c r="BV320" s="520"/>
      <c r="BW320" s="520"/>
      <c r="BX320" s="520"/>
      <c r="BY320" s="520"/>
      <c r="BZ320" s="520"/>
      <c r="CC320" s="22"/>
      <c r="CD320" s="11"/>
      <c r="CE320" s="11"/>
      <c r="CF320" s="11"/>
      <c r="CG320" s="11"/>
      <c r="CH320" s="11"/>
      <c r="CI320" s="11"/>
    </row>
    <row r="321" spans="2:87" ht="18.75" customHeight="1">
      <c r="B321" s="506"/>
      <c r="C321" s="520"/>
      <c r="D321" s="520"/>
      <c r="E321" s="520"/>
      <c r="F321" s="520"/>
      <c r="G321" s="509"/>
      <c r="H321" s="509"/>
      <c r="I321" s="509"/>
      <c r="J321" s="509"/>
      <c r="K321" s="509"/>
      <c r="L321" s="509"/>
      <c r="M321" s="509"/>
      <c r="N321" s="509"/>
      <c r="O321" s="520"/>
      <c r="P321" s="520"/>
      <c r="Q321" s="520"/>
      <c r="R321" s="520"/>
      <c r="S321" s="520"/>
      <c r="T321" s="520"/>
      <c r="U321" s="520"/>
      <c r="V321" s="520"/>
      <c r="W321" s="520"/>
      <c r="X321" s="520"/>
      <c r="Y321" s="520"/>
      <c r="Z321" s="520"/>
      <c r="AA321" s="520"/>
      <c r="AB321" s="520"/>
      <c r="AC321" s="520"/>
      <c r="AD321" s="520"/>
      <c r="AE321" s="520"/>
      <c r="AF321" s="520"/>
      <c r="AG321" s="520"/>
      <c r="AH321" s="520"/>
      <c r="AI321" s="520"/>
      <c r="AJ321" s="520"/>
      <c r="AK321" s="520"/>
      <c r="AL321" s="520"/>
      <c r="AM321" s="520"/>
      <c r="AN321" s="520"/>
      <c r="AO321" s="520"/>
      <c r="AP321" s="520"/>
      <c r="AQ321" s="520"/>
      <c r="AR321" s="520"/>
      <c r="AS321" s="520"/>
      <c r="AT321" s="520"/>
      <c r="AU321" s="520"/>
      <c r="AV321" s="520"/>
      <c r="AW321" s="520"/>
      <c r="AX321" s="520"/>
      <c r="AY321" s="520"/>
      <c r="AZ321" s="520"/>
      <c r="BA321" s="520"/>
      <c r="BB321" s="520"/>
      <c r="BC321" s="520"/>
      <c r="BD321" s="520"/>
      <c r="BE321" s="520"/>
      <c r="BF321" s="520"/>
      <c r="BG321" s="520"/>
      <c r="BH321" s="520"/>
      <c r="BI321" s="520"/>
      <c r="BJ321" s="520"/>
      <c r="BK321" s="520"/>
      <c r="BL321" s="520"/>
      <c r="BM321" s="520"/>
      <c r="BN321" s="520"/>
      <c r="BO321" s="520"/>
      <c r="BP321" s="520"/>
      <c r="BQ321" s="520"/>
      <c r="BR321" s="520"/>
      <c r="BS321" s="520"/>
      <c r="BT321" s="520"/>
      <c r="BU321" s="520"/>
      <c r="BV321" s="520"/>
      <c r="BW321" s="520"/>
      <c r="BX321" s="520"/>
      <c r="BY321" s="520"/>
      <c r="BZ321" s="520"/>
      <c r="CC321" s="22"/>
      <c r="CD321" s="11"/>
      <c r="CE321" s="11"/>
      <c r="CF321" s="11"/>
      <c r="CG321" s="11"/>
      <c r="CH321" s="11"/>
      <c r="CI321" s="11"/>
    </row>
    <row r="322" spans="2:87" ht="20.25" customHeight="1">
      <c r="B322" s="35"/>
      <c r="C322" s="16" t="s">
        <v>382</v>
      </c>
      <c r="D322" s="536"/>
      <c r="E322" s="536"/>
      <c r="F322" s="536"/>
      <c r="G322" s="536"/>
      <c r="H322" s="536"/>
      <c r="I322" s="536"/>
      <c r="J322" s="536"/>
      <c r="K322" s="536"/>
      <c r="L322" s="536"/>
      <c r="M322" s="536"/>
      <c r="N322" s="536"/>
      <c r="O322" s="536"/>
      <c r="P322" s="536"/>
      <c r="Q322" s="536"/>
      <c r="R322" s="536"/>
      <c r="S322" s="28" t="s">
        <v>475</v>
      </c>
      <c r="T322" s="536"/>
      <c r="U322" s="536"/>
      <c r="V322" s="536"/>
      <c r="W322" s="536"/>
      <c r="X322" s="536"/>
      <c r="Y322" s="536"/>
      <c r="Z322" s="536"/>
      <c r="AA322" s="536"/>
      <c r="AB322" s="536"/>
      <c r="AC322" s="536"/>
      <c r="AD322" s="536"/>
      <c r="AE322" s="536"/>
      <c r="AF322" s="536"/>
      <c r="AG322" s="536"/>
      <c r="AH322" s="536"/>
      <c r="AI322" s="536"/>
      <c r="AJ322" s="536"/>
      <c r="AK322" s="536"/>
      <c r="AL322" s="536"/>
      <c r="AM322" s="536"/>
      <c r="AN322" s="536"/>
      <c r="AO322" s="536"/>
      <c r="AP322" s="536"/>
      <c r="AQ322" s="536"/>
      <c r="AR322" s="536"/>
      <c r="AS322" s="536"/>
      <c r="AT322" s="536"/>
      <c r="AU322" s="536"/>
      <c r="AV322" s="536"/>
      <c r="AW322" s="536"/>
      <c r="AX322" s="536"/>
      <c r="AY322" s="536"/>
      <c r="AZ322" s="536"/>
      <c r="BA322" s="536"/>
      <c r="BB322" s="536"/>
      <c r="BC322" s="536"/>
      <c r="BD322" s="536"/>
      <c r="BE322" s="536"/>
      <c r="BF322" s="536"/>
      <c r="BG322" s="536"/>
      <c r="BH322" s="536"/>
      <c r="BI322" s="536"/>
      <c r="BJ322" s="536"/>
      <c r="BK322" s="536"/>
      <c r="BL322" s="536"/>
      <c r="BM322" s="536"/>
      <c r="BN322" s="536"/>
      <c r="BO322" s="536"/>
      <c r="BP322" s="536"/>
      <c r="BQ322" s="536"/>
      <c r="BR322" s="536"/>
      <c r="BS322" s="536"/>
      <c r="BT322" s="536"/>
      <c r="BU322" s="536"/>
      <c r="BV322" s="536"/>
      <c r="BW322" s="536"/>
      <c r="BX322" s="536"/>
      <c r="BY322" s="536"/>
      <c r="BZ322" s="536"/>
      <c r="CB322" s="515"/>
      <c r="CC322" s="440"/>
      <c r="CD322" s="11"/>
      <c r="CE322" s="11"/>
      <c r="CF322" s="11"/>
      <c r="CG322" s="11"/>
      <c r="CH322" s="11"/>
      <c r="CI322" s="11"/>
    </row>
    <row r="323" spans="2:87" ht="18.75" customHeight="1">
      <c r="B323" s="35"/>
      <c r="C323" s="536"/>
      <c r="D323" s="536"/>
      <c r="E323" s="913" t="s">
        <v>504</v>
      </c>
      <c r="F323" s="913"/>
      <c r="G323" s="913"/>
      <c r="H323" s="913"/>
      <c r="I323" s="913"/>
      <c r="J323" s="913"/>
      <c r="K323" s="913"/>
      <c r="L323" s="913"/>
      <c r="M323" s="913"/>
      <c r="N323" s="913"/>
      <c r="O323" s="913"/>
      <c r="P323" s="913"/>
      <c r="Q323" s="913"/>
      <c r="R323" s="913"/>
      <c r="S323" s="913"/>
      <c r="T323" s="913"/>
      <c r="U323" s="913"/>
      <c r="V323" s="913"/>
      <c r="W323" s="913"/>
      <c r="X323" s="913"/>
      <c r="Y323" s="913"/>
      <c r="Z323" s="913"/>
      <c r="AA323" s="913"/>
      <c r="AB323" s="913"/>
      <c r="AC323" s="913"/>
      <c r="AD323" s="913"/>
      <c r="AE323" s="913"/>
      <c r="AF323" s="913"/>
      <c r="AG323" s="913"/>
      <c r="AH323" s="913"/>
      <c r="AI323" s="913"/>
      <c r="AJ323" s="913"/>
      <c r="AK323" s="913"/>
      <c r="AL323" s="913"/>
      <c r="AM323" s="913"/>
      <c r="AN323" s="913"/>
      <c r="AO323" s="913"/>
      <c r="AP323" s="913"/>
      <c r="AQ323" s="913"/>
      <c r="AR323" s="913"/>
      <c r="AS323" s="913"/>
      <c r="AT323" s="913"/>
      <c r="AU323" s="913"/>
      <c r="AV323" s="913"/>
      <c r="AW323" s="913"/>
      <c r="AX323" s="913"/>
      <c r="AY323" s="913"/>
      <c r="AZ323" s="913"/>
      <c r="BA323" s="913"/>
      <c r="BB323" s="913"/>
      <c r="BC323" s="913"/>
      <c r="BD323" s="913"/>
      <c r="BE323" s="913"/>
      <c r="BF323" s="913"/>
      <c r="BG323" s="913"/>
      <c r="BH323" s="913"/>
      <c r="BI323" s="913"/>
      <c r="BJ323" s="913"/>
      <c r="BK323" s="913"/>
      <c r="BL323" s="913"/>
      <c r="BM323" s="913"/>
      <c r="BN323" s="913"/>
      <c r="BO323" s="913"/>
      <c r="BP323" s="913"/>
      <c r="BQ323" s="913"/>
      <c r="BR323" s="913"/>
      <c r="BS323" s="913"/>
      <c r="BT323" s="913"/>
      <c r="BU323" s="913"/>
      <c r="BV323" s="913"/>
      <c r="BW323" s="913"/>
      <c r="BX323" s="913"/>
      <c r="BY323" s="913"/>
      <c r="BZ323" s="519"/>
      <c r="CB323" s="515"/>
      <c r="CC323" s="440"/>
      <c r="CD323" s="11"/>
      <c r="CE323" s="11"/>
      <c r="CF323" s="11"/>
      <c r="CG323" s="11"/>
      <c r="CH323" s="11"/>
      <c r="CI323" s="11"/>
    </row>
    <row r="324" spans="2:87" ht="18.75" customHeight="1">
      <c r="B324" s="35"/>
      <c r="C324" s="536"/>
      <c r="D324" s="536"/>
      <c r="E324" s="878"/>
      <c r="F324" s="878"/>
      <c r="G324" s="878"/>
      <c r="H324" s="878"/>
      <c r="I324" s="878"/>
      <c r="J324" s="878"/>
      <c r="K324" s="878"/>
      <c r="L324" s="878"/>
      <c r="M324" s="878"/>
      <c r="N324" s="878"/>
      <c r="O324" s="878"/>
      <c r="P324" s="878"/>
      <c r="Q324" s="878"/>
      <c r="R324" s="878"/>
      <c r="S324" s="878"/>
      <c r="T324" s="878"/>
      <c r="U324" s="878"/>
      <c r="V324" s="878"/>
      <c r="W324" s="878"/>
      <c r="X324" s="878"/>
      <c r="Y324" s="878"/>
      <c r="Z324" s="878"/>
      <c r="AA324" s="878"/>
      <c r="AB324" s="878"/>
      <c r="AC324" s="878"/>
      <c r="AD324" s="878"/>
      <c r="AE324" s="878"/>
      <c r="AF324" s="878"/>
      <c r="AG324" s="878"/>
      <c r="AH324" s="878"/>
      <c r="AI324" s="878"/>
      <c r="AJ324" s="878"/>
      <c r="AK324" s="878"/>
      <c r="AL324" s="878"/>
      <c r="AM324" s="878"/>
      <c r="AN324" s="878"/>
      <c r="AO324" s="878"/>
      <c r="AP324" s="878"/>
      <c r="AQ324" s="878"/>
      <c r="AR324" s="878"/>
      <c r="AS324" s="878"/>
      <c r="AT324" s="878"/>
      <c r="AU324" s="878"/>
      <c r="AV324" s="878"/>
      <c r="AW324" s="878"/>
      <c r="AX324" s="878"/>
      <c r="AY324" s="878"/>
      <c r="AZ324" s="878"/>
      <c r="BA324" s="878"/>
      <c r="BB324" s="878"/>
      <c r="BC324" s="878"/>
      <c r="BD324" s="878"/>
      <c r="BE324" s="878"/>
      <c r="BF324" s="878"/>
      <c r="BG324" s="878"/>
      <c r="BH324" s="878"/>
      <c r="BI324" s="878"/>
      <c r="BJ324" s="878"/>
      <c r="BK324" s="878"/>
      <c r="BL324" s="878"/>
      <c r="BM324" s="878"/>
      <c r="BN324" s="878"/>
      <c r="BO324" s="878"/>
      <c r="BP324" s="878"/>
      <c r="BQ324" s="878"/>
      <c r="BR324" s="878"/>
      <c r="BS324" s="878"/>
      <c r="BT324" s="878"/>
      <c r="BU324" s="878"/>
      <c r="BV324" s="878"/>
      <c r="BW324" s="878"/>
      <c r="BX324" s="878"/>
      <c r="BY324" s="878"/>
      <c r="BZ324" s="519"/>
      <c r="CB324" s="515"/>
      <c r="CC324" s="440"/>
      <c r="CD324" s="11"/>
      <c r="CE324" s="11"/>
      <c r="CF324" s="11"/>
      <c r="CG324" s="11"/>
      <c r="CH324" s="11"/>
      <c r="CI324" s="11"/>
    </row>
    <row r="325" spans="2:87" ht="18.75" customHeight="1">
      <c r="B325" s="35"/>
      <c r="E325" s="878"/>
      <c r="F325" s="878"/>
      <c r="G325" s="878"/>
      <c r="H325" s="878"/>
      <c r="I325" s="878"/>
      <c r="J325" s="878"/>
      <c r="K325" s="878"/>
      <c r="L325" s="878"/>
      <c r="M325" s="878"/>
      <c r="N325" s="878"/>
      <c r="O325" s="878"/>
      <c r="P325" s="878"/>
      <c r="Q325" s="878"/>
      <c r="R325" s="878"/>
      <c r="S325" s="878"/>
      <c r="T325" s="878"/>
      <c r="U325" s="878"/>
      <c r="V325" s="878"/>
      <c r="W325" s="878"/>
      <c r="X325" s="878"/>
      <c r="Y325" s="878"/>
      <c r="Z325" s="878"/>
      <c r="AA325" s="878"/>
      <c r="AB325" s="878"/>
      <c r="AC325" s="878"/>
      <c r="AD325" s="878"/>
      <c r="AE325" s="878"/>
      <c r="AF325" s="878"/>
      <c r="AG325" s="878"/>
      <c r="AH325" s="878"/>
      <c r="AI325" s="878"/>
      <c r="AJ325" s="878"/>
      <c r="AK325" s="878"/>
      <c r="AL325" s="878"/>
      <c r="AM325" s="878"/>
      <c r="AN325" s="878"/>
      <c r="AO325" s="878"/>
      <c r="AP325" s="878"/>
      <c r="AQ325" s="878"/>
      <c r="AR325" s="878"/>
      <c r="AS325" s="878"/>
      <c r="AT325" s="878"/>
      <c r="AU325" s="878"/>
      <c r="AV325" s="878"/>
      <c r="AW325" s="878"/>
      <c r="AX325" s="878"/>
      <c r="AY325" s="878"/>
      <c r="AZ325" s="878"/>
      <c r="BA325" s="878"/>
      <c r="BB325" s="878"/>
      <c r="BC325" s="878"/>
      <c r="BD325" s="878"/>
      <c r="BE325" s="878"/>
      <c r="BF325" s="878"/>
      <c r="BG325" s="878"/>
      <c r="BH325" s="878"/>
      <c r="BI325" s="878"/>
      <c r="BJ325" s="878"/>
      <c r="BK325" s="878"/>
      <c r="BL325" s="878"/>
      <c r="BM325" s="878"/>
      <c r="BN325" s="878"/>
      <c r="BO325" s="878"/>
      <c r="BP325" s="878"/>
      <c r="BQ325" s="878"/>
      <c r="BR325" s="878"/>
      <c r="BS325" s="878"/>
      <c r="BT325" s="878"/>
      <c r="BU325" s="878"/>
      <c r="BV325" s="878"/>
      <c r="BW325" s="878"/>
      <c r="BX325" s="878"/>
      <c r="BY325" s="878"/>
      <c r="BZ325" s="519"/>
      <c r="CB325" s="515"/>
      <c r="CC325" s="440"/>
      <c r="CD325" s="11"/>
      <c r="CE325" s="11"/>
      <c r="CF325" s="11"/>
      <c r="CG325" s="11"/>
      <c r="CH325" s="11"/>
      <c r="CI325" s="11"/>
    </row>
    <row r="326" spans="2:87" ht="18.75" customHeight="1">
      <c r="B326" s="35"/>
      <c r="C326" s="522"/>
      <c r="D326" s="522"/>
      <c r="E326" s="878"/>
      <c r="F326" s="878"/>
      <c r="G326" s="878"/>
      <c r="H326" s="878"/>
      <c r="I326" s="878"/>
      <c r="J326" s="878"/>
      <c r="K326" s="878"/>
      <c r="L326" s="878"/>
      <c r="M326" s="878"/>
      <c r="N326" s="878"/>
      <c r="O326" s="878"/>
      <c r="P326" s="878"/>
      <c r="Q326" s="878"/>
      <c r="R326" s="878"/>
      <c r="S326" s="878"/>
      <c r="T326" s="878"/>
      <c r="U326" s="878"/>
      <c r="V326" s="878"/>
      <c r="W326" s="878"/>
      <c r="X326" s="878"/>
      <c r="Y326" s="878"/>
      <c r="Z326" s="878"/>
      <c r="AA326" s="878"/>
      <c r="AB326" s="878"/>
      <c r="AC326" s="878"/>
      <c r="AD326" s="878"/>
      <c r="AE326" s="878"/>
      <c r="AF326" s="878"/>
      <c r="AG326" s="878"/>
      <c r="AH326" s="878"/>
      <c r="AI326" s="878"/>
      <c r="AJ326" s="878"/>
      <c r="AK326" s="878"/>
      <c r="AL326" s="878"/>
      <c r="AM326" s="878"/>
      <c r="AN326" s="878"/>
      <c r="AO326" s="878"/>
      <c r="AP326" s="878"/>
      <c r="AQ326" s="878"/>
      <c r="AR326" s="878"/>
      <c r="AS326" s="878"/>
      <c r="AT326" s="878"/>
      <c r="AU326" s="878"/>
      <c r="AV326" s="878"/>
      <c r="AW326" s="878"/>
      <c r="AX326" s="878"/>
      <c r="AY326" s="878"/>
      <c r="AZ326" s="878"/>
      <c r="BA326" s="878"/>
      <c r="BB326" s="878"/>
      <c r="BC326" s="878"/>
      <c r="BD326" s="878"/>
      <c r="BE326" s="878"/>
      <c r="BF326" s="878"/>
      <c r="BG326" s="878"/>
      <c r="BH326" s="878"/>
      <c r="BI326" s="878"/>
      <c r="BJ326" s="878"/>
      <c r="BK326" s="878"/>
      <c r="BL326" s="878"/>
      <c r="BM326" s="878"/>
      <c r="BN326" s="878"/>
      <c r="BO326" s="878"/>
      <c r="BP326" s="878"/>
      <c r="BQ326" s="878"/>
      <c r="BR326" s="878"/>
      <c r="BS326" s="878"/>
      <c r="BT326" s="878"/>
      <c r="BU326" s="878"/>
      <c r="BV326" s="878"/>
      <c r="BW326" s="878"/>
      <c r="BX326" s="878"/>
      <c r="BY326" s="878"/>
      <c r="BZ326" s="519"/>
      <c r="CB326" s="515"/>
      <c r="CC326" s="440"/>
      <c r="CD326" s="11"/>
      <c r="CE326" s="11"/>
      <c r="CF326" s="11"/>
      <c r="CG326" s="11"/>
      <c r="CH326" s="11"/>
      <c r="CI326" s="11"/>
    </row>
    <row r="327" spans="2:87" ht="18.75" customHeight="1">
      <c r="B327" s="35"/>
      <c r="C327" s="522"/>
      <c r="D327" s="522"/>
      <c r="E327" s="878"/>
      <c r="F327" s="878"/>
      <c r="G327" s="878"/>
      <c r="H327" s="878"/>
      <c r="I327" s="878"/>
      <c r="J327" s="878"/>
      <c r="K327" s="878"/>
      <c r="L327" s="878"/>
      <c r="M327" s="878"/>
      <c r="N327" s="878"/>
      <c r="O327" s="878"/>
      <c r="P327" s="878"/>
      <c r="Q327" s="878"/>
      <c r="R327" s="878"/>
      <c r="S327" s="878"/>
      <c r="T327" s="878"/>
      <c r="U327" s="878"/>
      <c r="V327" s="878"/>
      <c r="W327" s="878"/>
      <c r="X327" s="878"/>
      <c r="Y327" s="878"/>
      <c r="Z327" s="878"/>
      <c r="AA327" s="878"/>
      <c r="AB327" s="878"/>
      <c r="AC327" s="878"/>
      <c r="AD327" s="878"/>
      <c r="AE327" s="878"/>
      <c r="AF327" s="878"/>
      <c r="AG327" s="878"/>
      <c r="AH327" s="878"/>
      <c r="AI327" s="878"/>
      <c r="AJ327" s="878"/>
      <c r="AK327" s="878"/>
      <c r="AL327" s="878"/>
      <c r="AM327" s="878"/>
      <c r="AN327" s="878"/>
      <c r="AO327" s="878"/>
      <c r="AP327" s="878"/>
      <c r="AQ327" s="878"/>
      <c r="AR327" s="878"/>
      <c r="AS327" s="878"/>
      <c r="AT327" s="878"/>
      <c r="AU327" s="878"/>
      <c r="AV327" s="878"/>
      <c r="AW327" s="878"/>
      <c r="AX327" s="878"/>
      <c r="AY327" s="878"/>
      <c r="AZ327" s="878"/>
      <c r="BA327" s="878"/>
      <c r="BB327" s="878"/>
      <c r="BC327" s="878"/>
      <c r="BD327" s="878"/>
      <c r="BE327" s="878"/>
      <c r="BF327" s="878"/>
      <c r="BG327" s="878"/>
      <c r="BH327" s="878"/>
      <c r="BI327" s="878"/>
      <c r="BJ327" s="878"/>
      <c r="BK327" s="878"/>
      <c r="BL327" s="878"/>
      <c r="BM327" s="878"/>
      <c r="BN327" s="878"/>
      <c r="BO327" s="878"/>
      <c r="BP327" s="878"/>
      <c r="BQ327" s="878"/>
      <c r="BR327" s="878"/>
      <c r="BS327" s="878"/>
      <c r="BT327" s="878"/>
      <c r="BU327" s="878"/>
      <c r="BV327" s="878"/>
      <c r="BW327" s="878"/>
      <c r="BX327" s="878"/>
      <c r="BY327" s="878"/>
      <c r="BZ327" s="519"/>
      <c r="CB327" s="515"/>
      <c r="CC327" s="440"/>
      <c r="CD327" s="11"/>
      <c r="CE327" s="11"/>
      <c r="CF327" s="11"/>
      <c r="CG327" s="11"/>
      <c r="CH327" s="11"/>
      <c r="CI327" s="11"/>
    </row>
    <row r="328" spans="2:87" ht="18.75" customHeight="1">
      <c r="B328" s="35"/>
      <c r="C328" s="522"/>
      <c r="D328" s="522"/>
      <c r="E328" s="522"/>
      <c r="F328" s="522"/>
      <c r="G328" s="523"/>
      <c r="H328" s="523"/>
      <c r="I328" s="523"/>
      <c r="J328" s="523"/>
      <c r="K328" s="523"/>
      <c r="L328" s="523"/>
      <c r="M328" s="523"/>
      <c r="N328" s="523"/>
      <c r="O328" s="523"/>
      <c r="P328" s="523"/>
      <c r="Q328" s="523"/>
      <c r="R328" s="523"/>
      <c r="S328" s="523"/>
      <c r="T328" s="523"/>
      <c r="U328" s="522"/>
      <c r="V328" s="522"/>
      <c r="W328" s="522"/>
      <c r="X328" s="522"/>
      <c r="Y328" s="522"/>
      <c r="Z328" s="522"/>
      <c r="AA328" s="522"/>
      <c r="AB328" s="523"/>
      <c r="AC328" s="523"/>
      <c r="AD328" s="523"/>
      <c r="AE328" s="523"/>
      <c r="AF328" s="523"/>
      <c r="AG328" s="523"/>
      <c r="AH328" s="523"/>
      <c r="AI328" s="523"/>
      <c r="AJ328" s="523"/>
      <c r="AK328" s="523"/>
      <c r="AL328" s="523"/>
      <c r="AM328" s="523"/>
      <c r="AN328" s="523"/>
      <c r="AO328" s="523"/>
      <c r="AP328" s="537"/>
      <c r="AQ328" s="537"/>
      <c r="AR328" s="537"/>
      <c r="AS328" s="537"/>
      <c r="AT328" s="537"/>
      <c r="AU328" s="537"/>
      <c r="AV328" s="537"/>
      <c r="AW328" s="537"/>
      <c r="AX328" s="537"/>
      <c r="AY328" s="537"/>
      <c r="AZ328" s="537"/>
      <c r="BA328" s="537"/>
      <c r="BB328" s="537"/>
      <c r="BC328" s="528"/>
      <c r="BD328" s="528"/>
      <c r="BE328" s="528"/>
      <c r="BF328" s="528"/>
      <c r="BG328" s="528"/>
      <c r="BH328" s="528"/>
      <c r="BI328" s="525"/>
      <c r="BJ328" s="525"/>
      <c r="BK328" s="525"/>
      <c r="BL328" s="525"/>
      <c r="BM328" s="525"/>
      <c r="BN328" s="525"/>
      <c r="BO328" s="519"/>
      <c r="BP328" s="519"/>
      <c r="BQ328" s="519"/>
      <c r="BR328" s="519"/>
      <c r="BS328" s="519"/>
      <c r="BT328" s="519"/>
      <c r="BU328" s="519"/>
      <c r="BV328" s="519"/>
      <c r="BW328" s="519"/>
      <c r="BX328" s="519"/>
      <c r="BY328" s="519"/>
      <c r="BZ328" s="519"/>
      <c r="CB328" s="515"/>
      <c r="CC328" s="440"/>
      <c r="CD328" s="11"/>
      <c r="CE328" s="11"/>
      <c r="CF328" s="11"/>
      <c r="CG328" s="11"/>
      <c r="CH328" s="11"/>
      <c r="CI328" s="11"/>
    </row>
    <row r="329" spans="2:87" ht="18.75" customHeight="1">
      <c r="B329" s="35"/>
      <c r="C329" s="16" t="s">
        <v>384</v>
      </c>
      <c r="D329" s="522"/>
      <c r="E329" s="522"/>
      <c r="F329" s="522"/>
      <c r="G329" s="522"/>
      <c r="H329" s="522"/>
      <c r="I329" s="522"/>
      <c r="J329" s="522"/>
      <c r="K329" s="522"/>
      <c r="L329" s="522"/>
      <c r="M329" s="522"/>
      <c r="N329" s="522"/>
      <c r="O329" s="522"/>
      <c r="P329" s="522"/>
      <c r="Q329" s="522"/>
      <c r="R329" s="522"/>
      <c r="S329" s="522"/>
      <c r="T329" s="522"/>
      <c r="U329" s="522"/>
      <c r="V329" s="522"/>
      <c r="W329" s="522"/>
      <c r="X329" s="522"/>
      <c r="Y329" s="522"/>
      <c r="Z329" s="522"/>
      <c r="AA329" s="522"/>
      <c r="AB329" s="522"/>
      <c r="AC329" s="522"/>
      <c r="AD329" s="522"/>
      <c r="AE329" s="522"/>
      <c r="AF329" s="522"/>
      <c r="AG329" s="522"/>
      <c r="AH329" s="522"/>
      <c r="AI329" s="522"/>
      <c r="AJ329" s="522"/>
      <c r="AK329" s="522"/>
      <c r="AL329" s="522"/>
      <c r="AM329" s="522"/>
      <c r="AN329" s="522"/>
      <c r="AO329" s="522"/>
      <c r="AP329" s="527"/>
      <c r="AQ329" s="527"/>
      <c r="AR329" s="527"/>
      <c r="AS329" s="527"/>
      <c r="AT329" s="527"/>
      <c r="AU329" s="527"/>
      <c r="AV329" s="527"/>
      <c r="AW329" s="527"/>
      <c r="AX329" s="527"/>
      <c r="AY329" s="527"/>
      <c r="AZ329" s="527"/>
      <c r="BA329" s="527"/>
      <c r="BB329" s="527"/>
      <c r="BC329" s="528"/>
      <c r="BD329" s="528"/>
      <c r="BE329" s="528"/>
      <c r="BF329" s="528"/>
      <c r="BG329" s="528"/>
      <c r="BH329" s="528"/>
      <c r="BI329" s="525"/>
      <c r="BJ329" s="525"/>
      <c r="BK329" s="525"/>
      <c r="BL329" s="525"/>
      <c r="BM329" s="525"/>
      <c r="BN329" s="525"/>
      <c r="BO329" s="519"/>
      <c r="BP329" s="519"/>
      <c r="BQ329" s="519"/>
      <c r="BR329" s="519"/>
      <c r="BS329" s="519"/>
      <c r="BT329" s="519"/>
      <c r="BU329" s="519"/>
      <c r="BV329" s="519"/>
      <c r="BW329" s="519"/>
      <c r="BX329" s="519"/>
      <c r="BY329" s="519"/>
      <c r="BZ329" s="519"/>
      <c r="CB329" s="515"/>
      <c r="CC329" s="440"/>
      <c r="CD329" s="11"/>
      <c r="CE329" s="11"/>
      <c r="CF329" s="11"/>
      <c r="CG329" s="11"/>
      <c r="CH329" s="11"/>
      <c r="CI329" s="11"/>
    </row>
    <row r="330" spans="2:87" ht="18.75" customHeight="1">
      <c r="B330" s="35"/>
      <c r="D330" s="523"/>
      <c r="E330" s="28" t="s">
        <v>385</v>
      </c>
      <c r="F330" s="28"/>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519"/>
      <c r="CB330" s="515"/>
      <c r="CC330" s="440"/>
      <c r="CD330" s="11"/>
      <c r="CE330" s="11"/>
      <c r="CF330" s="11"/>
      <c r="CG330" s="11"/>
      <c r="CH330" s="11"/>
      <c r="CI330" s="11"/>
    </row>
    <row r="331" spans="2:87" ht="18.75" customHeight="1">
      <c r="B331" s="35"/>
      <c r="C331" s="536"/>
      <c r="D331" s="536"/>
      <c r="E331" s="878"/>
      <c r="F331" s="878"/>
      <c r="G331" s="878"/>
      <c r="H331" s="878"/>
      <c r="I331" s="878"/>
      <c r="J331" s="878"/>
      <c r="K331" s="878"/>
      <c r="L331" s="878"/>
      <c r="M331" s="878"/>
      <c r="N331" s="878"/>
      <c r="O331" s="878"/>
      <c r="P331" s="878"/>
      <c r="Q331" s="878"/>
      <c r="R331" s="878"/>
      <c r="S331" s="878"/>
      <c r="T331" s="878"/>
      <c r="U331" s="878"/>
      <c r="V331" s="878"/>
      <c r="W331" s="878"/>
      <c r="X331" s="878"/>
      <c r="Y331" s="878"/>
      <c r="Z331" s="878"/>
      <c r="AA331" s="878"/>
      <c r="AB331" s="878"/>
      <c r="AC331" s="878"/>
      <c r="AD331" s="878"/>
      <c r="AE331" s="878"/>
      <c r="AF331" s="878"/>
      <c r="AG331" s="878"/>
      <c r="AH331" s="878"/>
      <c r="AI331" s="878"/>
      <c r="AJ331" s="878"/>
      <c r="AK331" s="878"/>
      <c r="AL331" s="878"/>
      <c r="AM331" s="878"/>
      <c r="AN331" s="878"/>
      <c r="AO331" s="878"/>
      <c r="AP331" s="878"/>
      <c r="AQ331" s="878"/>
      <c r="AR331" s="878"/>
      <c r="AS331" s="878"/>
      <c r="AT331" s="878"/>
      <c r="AU331" s="878"/>
      <c r="AV331" s="878"/>
      <c r="AW331" s="878"/>
      <c r="AX331" s="878"/>
      <c r="AY331" s="878"/>
      <c r="AZ331" s="878"/>
      <c r="BA331" s="878"/>
      <c r="BB331" s="878"/>
      <c r="BC331" s="878"/>
      <c r="BD331" s="878"/>
      <c r="BE331" s="878"/>
      <c r="BF331" s="878"/>
      <c r="BG331" s="878"/>
      <c r="BH331" s="878"/>
      <c r="BI331" s="878"/>
      <c r="BJ331" s="878"/>
      <c r="BK331" s="878"/>
      <c r="BL331" s="878"/>
      <c r="BM331" s="878"/>
      <c r="BN331" s="878"/>
      <c r="BO331" s="878"/>
      <c r="BP331" s="878"/>
      <c r="BQ331" s="878"/>
      <c r="BR331" s="878"/>
      <c r="BS331" s="878"/>
      <c r="BT331" s="878"/>
      <c r="BU331" s="878"/>
      <c r="BV331" s="878"/>
      <c r="BW331" s="878"/>
      <c r="BX331" s="878"/>
      <c r="BY331" s="878"/>
      <c r="BZ331" s="519"/>
      <c r="CB331" s="515"/>
      <c r="CC331" s="440"/>
      <c r="CD331" s="11"/>
      <c r="CE331" s="11"/>
      <c r="CF331" s="11"/>
      <c r="CG331" s="11"/>
      <c r="CH331" s="11"/>
      <c r="CI331" s="11"/>
    </row>
    <row r="332" spans="2:87" ht="18.75" customHeight="1">
      <c r="B332" s="35"/>
      <c r="E332" s="878"/>
      <c r="F332" s="878"/>
      <c r="G332" s="878"/>
      <c r="H332" s="878"/>
      <c r="I332" s="878"/>
      <c r="J332" s="878"/>
      <c r="K332" s="878"/>
      <c r="L332" s="878"/>
      <c r="M332" s="878"/>
      <c r="N332" s="878"/>
      <c r="O332" s="878"/>
      <c r="P332" s="878"/>
      <c r="Q332" s="878"/>
      <c r="R332" s="878"/>
      <c r="S332" s="878"/>
      <c r="T332" s="878"/>
      <c r="U332" s="878"/>
      <c r="V332" s="878"/>
      <c r="W332" s="878"/>
      <c r="X332" s="878"/>
      <c r="Y332" s="878"/>
      <c r="Z332" s="878"/>
      <c r="AA332" s="878"/>
      <c r="AB332" s="878"/>
      <c r="AC332" s="878"/>
      <c r="AD332" s="878"/>
      <c r="AE332" s="878"/>
      <c r="AF332" s="878"/>
      <c r="AG332" s="878"/>
      <c r="AH332" s="878"/>
      <c r="AI332" s="878"/>
      <c r="AJ332" s="878"/>
      <c r="AK332" s="878"/>
      <c r="AL332" s="878"/>
      <c r="AM332" s="878"/>
      <c r="AN332" s="878"/>
      <c r="AO332" s="878"/>
      <c r="AP332" s="878"/>
      <c r="AQ332" s="878"/>
      <c r="AR332" s="878"/>
      <c r="AS332" s="878"/>
      <c r="AT332" s="878"/>
      <c r="AU332" s="878"/>
      <c r="AV332" s="878"/>
      <c r="AW332" s="878"/>
      <c r="AX332" s="878"/>
      <c r="AY332" s="878"/>
      <c r="AZ332" s="878"/>
      <c r="BA332" s="878"/>
      <c r="BB332" s="878"/>
      <c r="BC332" s="878"/>
      <c r="BD332" s="878"/>
      <c r="BE332" s="878"/>
      <c r="BF332" s="878"/>
      <c r="BG332" s="878"/>
      <c r="BH332" s="878"/>
      <c r="BI332" s="878"/>
      <c r="BJ332" s="878"/>
      <c r="BK332" s="878"/>
      <c r="BL332" s="878"/>
      <c r="BM332" s="878"/>
      <c r="BN332" s="878"/>
      <c r="BO332" s="878"/>
      <c r="BP332" s="878"/>
      <c r="BQ332" s="878"/>
      <c r="BR332" s="878"/>
      <c r="BS332" s="878"/>
      <c r="BT332" s="878"/>
      <c r="BU332" s="878"/>
      <c r="BV332" s="878"/>
      <c r="BW332" s="878"/>
      <c r="BX332" s="878"/>
      <c r="BY332" s="878"/>
      <c r="BZ332" s="519"/>
      <c r="CB332" s="515"/>
      <c r="CC332" s="440"/>
      <c r="CD332" s="11"/>
      <c r="CE332" s="11"/>
      <c r="CF332" s="11"/>
      <c r="CG332" s="11"/>
      <c r="CH332" s="11"/>
      <c r="CI332" s="11"/>
    </row>
    <row r="333" spans="2:87" ht="18.75" customHeight="1">
      <c r="B333" s="35"/>
      <c r="E333" s="878"/>
      <c r="F333" s="878"/>
      <c r="G333" s="878"/>
      <c r="H333" s="878"/>
      <c r="I333" s="878"/>
      <c r="J333" s="878"/>
      <c r="K333" s="878"/>
      <c r="L333" s="878"/>
      <c r="M333" s="878"/>
      <c r="N333" s="878"/>
      <c r="O333" s="878"/>
      <c r="P333" s="878"/>
      <c r="Q333" s="878"/>
      <c r="R333" s="878"/>
      <c r="S333" s="878"/>
      <c r="T333" s="878"/>
      <c r="U333" s="878"/>
      <c r="V333" s="878"/>
      <c r="W333" s="878"/>
      <c r="X333" s="878"/>
      <c r="Y333" s="878"/>
      <c r="Z333" s="878"/>
      <c r="AA333" s="878"/>
      <c r="AB333" s="878"/>
      <c r="AC333" s="878"/>
      <c r="AD333" s="878"/>
      <c r="AE333" s="878"/>
      <c r="AF333" s="878"/>
      <c r="AG333" s="878"/>
      <c r="AH333" s="878"/>
      <c r="AI333" s="878"/>
      <c r="AJ333" s="878"/>
      <c r="AK333" s="878"/>
      <c r="AL333" s="878"/>
      <c r="AM333" s="878"/>
      <c r="AN333" s="878"/>
      <c r="AO333" s="878"/>
      <c r="AP333" s="878"/>
      <c r="AQ333" s="878"/>
      <c r="AR333" s="878"/>
      <c r="AS333" s="878"/>
      <c r="AT333" s="878"/>
      <c r="AU333" s="878"/>
      <c r="AV333" s="878"/>
      <c r="AW333" s="878"/>
      <c r="AX333" s="878"/>
      <c r="AY333" s="878"/>
      <c r="AZ333" s="878"/>
      <c r="BA333" s="878"/>
      <c r="BB333" s="878"/>
      <c r="BC333" s="878"/>
      <c r="BD333" s="878"/>
      <c r="BE333" s="878"/>
      <c r="BF333" s="878"/>
      <c r="BG333" s="878"/>
      <c r="BH333" s="878"/>
      <c r="BI333" s="878"/>
      <c r="BJ333" s="878"/>
      <c r="BK333" s="878"/>
      <c r="BL333" s="878"/>
      <c r="BM333" s="878"/>
      <c r="BN333" s="878"/>
      <c r="BO333" s="878"/>
      <c r="BP333" s="878"/>
      <c r="BQ333" s="878"/>
      <c r="BR333" s="878"/>
      <c r="BS333" s="878"/>
      <c r="BT333" s="878"/>
      <c r="BU333" s="878"/>
      <c r="BV333" s="878"/>
      <c r="BW333" s="878"/>
      <c r="BX333" s="878"/>
      <c r="BY333" s="878"/>
      <c r="BZ333" s="519"/>
      <c r="CB333" s="515"/>
      <c r="CC333" s="440"/>
      <c r="CD333" s="11"/>
      <c r="CE333" s="11"/>
      <c r="CF333" s="11"/>
      <c r="CG333" s="11"/>
      <c r="CH333" s="11"/>
      <c r="CI333" s="11"/>
    </row>
    <row r="334" spans="2:87" ht="18.75" customHeight="1">
      <c r="B334" s="35"/>
      <c r="C334" s="522"/>
      <c r="D334" s="522"/>
      <c r="E334" s="878"/>
      <c r="F334" s="878"/>
      <c r="G334" s="878"/>
      <c r="H334" s="878"/>
      <c r="I334" s="878"/>
      <c r="J334" s="878"/>
      <c r="K334" s="878"/>
      <c r="L334" s="878"/>
      <c r="M334" s="878"/>
      <c r="N334" s="878"/>
      <c r="O334" s="878"/>
      <c r="P334" s="878"/>
      <c r="Q334" s="878"/>
      <c r="R334" s="878"/>
      <c r="S334" s="878"/>
      <c r="T334" s="878"/>
      <c r="U334" s="878"/>
      <c r="V334" s="878"/>
      <c r="W334" s="878"/>
      <c r="X334" s="878"/>
      <c r="Y334" s="878"/>
      <c r="Z334" s="878"/>
      <c r="AA334" s="878"/>
      <c r="AB334" s="878"/>
      <c r="AC334" s="878"/>
      <c r="AD334" s="878"/>
      <c r="AE334" s="878"/>
      <c r="AF334" s="878"/>
      <c r="AG334" s="878"/>
      <c r="AH334" s="878"/>
      <c r="AI334" s="878"/>
      <c r="AJ334" s="878"/>
      <c r="AK334" s="878"/>
      <c r="AL334" s="878"/>
      <c r="AM334" s="878"/>
      <c r="AN334" s="878"/>
      <c r="AO334" s="878"/>
      <c r="AP334" s="878"/>
      <c r="AQ334" s="878"/>
      <c r="AR334" s="878"/>
      <c r="AS334" s="878"/>
      <c r="AT334" s="878"/>
      <c r="AU334" s="878"/>
      <c r="AV334" s="878"/>
      <c r="AW334" s="878"/>
      <c r="AX334" s="878"/>
      <c r="AY334" s="878"/>
      <c r="AZ334" s="878"/>
      <c r="BA334" s="878"/>
      <c r="BB334" s="878"/>
      <c r="BC334" s="878"/>
      <c r="BD334" s="878"/>
      <c r="BE334" s="878"/>
      <c r="BF334" s="878"/>
      <c r="BG334" s="878"/>
      <c r="BH334" s="878"/>
      <c r="BI334" s="878"/>
      <c r="BJ334" s="878"/>
      <c r="BK334" s="878"/>
      <c r="BL334" s="878"/>
      <c r="BM334" s="878"/>
      <c r="BN334" s="878"/>
      <c r="BO334" s="878"/>
      <c r="BP334" s="878"/>
      <c r="BQ334" s="878"/>
      <c r="BR334" s="878"/>
      <c r="BS334" s="878"/>
      <c r="BT334" s="878"/>
      <c r="BU334" s="878"/>
      <c r="BV334" s="878"/>
      <c r="BW334" s="878"/>
      <c r="BX334" s="878"/>
      <c r="BY334" s="878"/>
      <c r="BZ334" s="519"/>
      <c r="CB334" s="515"/>
      <c r="CC334" s="440"/>
      <c r="CD334" s="11"/>
      <c r="CE334" s="11"/>
      <c r="CF334" s="11"/>
      <c r="CG334" s="11"/>
      <c r="CH334" s="11"/>
      <c r="CI334" s="11"/>
    </row>
    <row r="335" spans="2:87" ht="18.75" customHeight="1">
      <c r="B335" s="35"/>
      <c r="C335" s="522"/>
      <c r="D335" s="522"/>
      <c r="E335" s="878"/>
      <c r="F335" s="878"/>
      <c r="G335" s="878"/>
      <c r="H335" s="878"/>
      <c r="I335" s="878"/>
      <c r="J335" s="878"/>
      <c r="K335" s="878"/>
      <c r="L335" s="878"/>
      <c r="M335" s="878"/>
      <c r="N335" s="878"/>
      <c r="O335" s="878"/>
      <c r="P335" s="878"/>
      <c r="Q335" s="878"/>
      <c r="R335" s="878"/>
      <c r="S335" s="878"/>
      <c r="T335" s="878"/>
      <c r="U335" s="878"/>
      <c r="V335" s="878"/>
      <c r="W335" s="878"/>
      <c r="X335" s="878"/>
      <c r="Y335" s="878"/>
      <c r="Z335" s="878"/>
      <c r="AA335" s="878"/>
      <c r="AB335" s="878"/>
      <c r="AC335" s="878"/>
      <c r="AD335" s="878"/>
      <c r="AE335" s="878"/>
      <c r="AF335" s="878"/>
      <c r="AG335" s="878"/>
      <c r="AH335" s="878"/>
      <c r="AI335" s="878"/>
      <c r="AJ335" s="878"/>
      <c r="AK335" s="878"/>
      <c r="AL335" s="878"/>
      <c r="AM335" s="878"/>
      <c r="AN335" s="878"/>
      <c r="AO335" s="878"/>
      <c r="AP335" s="878"/>
      <c r="AQ335" s="878"/>
      <c r="AR335" s="878"/>
      <c r="AS335" s="878"/>
      <c r="AT335" s="878"/>
      <c r="AU335" s="878"/>
      <c r="AV335" s="878"/>
      <c r="AW335" s="878"/>
      <c r="AX335" s="878"/>
      <c r="AY335" s="878"/>
      <c r="AZ335" s="878"/>
      <c r="BA335" s="878"/>
      <c r="BB335" s="878"/>
      <c r="BC335" s="878"/>
      <c r="BD335" s="878"/>
      <c r="BE335" s="878"/>
      <c r="BF335" s="878"/>
      <c r="BG335" s="878"/>
      <c r="BH335" s="878"/>
      <c r="BI335" s="878"/>
      <c r="BJ335" s="878"/>
      <c r="BK335" s="878"/>
      <c r="BL335" s="878"/>
      <c r="BM335" s="878"/>
      <c r="BN335" s="878"/>
      <c r="BO335" s="878"/>
      <c r="BP335" s="878"/>
      <c r="BQ335" s="878"/>
      <c r="BR335" s="878"/>
      <c r="BS335" s="878"/>
      <c r="BT335" s="878"/>
      <c r="BU335" s="878"/>
      <c r="BV335" s="878"/>
      <c r="BW335" s="878"/>
      <c r="BX335" s="878"/>
      <c r="BY335" s="878"/>
      <c r="BZ335" s="519"/>
      <c r="CB335" s="515"/>
      <c r="CC335" s="440"/>
      <c r="CD335" s="11"/>
      <c r="CE335" s="11"/>
      <c r="CF335" s="11"/>
      <c r="CG335" s="11"/>
      <c r="CH335" s="11"/>
      <c r="CI335" s="11"/>
    </row>
    <row r="336" spans="2:87" ht="18.75" customHeight="1">
      <c r="B336" s="35"/>
      <c r="C336" s="522"/>
      <c r="D336" s="522"/>
      <c r="E336" s="878"/>
      <c r="F336" s="878"/>
      <c r="G336" s="878"/>
      <c r="H336" s="878"/>
      <c r="I336" s="878"/>
      <c r="J336" s="878"/>
      <c r="K336" s="878"/>
      <c r="L336" s="878"/>
      <c r="M336" s="878"/>
      <c r="N336" s="878"/>
      <c r="O336" s="878"/>
      <c r="P336" s="878"/>
      <c r="Q336" s="878"/>
      <c r="R336" s="878"/>
      <c r="S336" s="878"/>
      <c r="T336" s="878"/>
      <c r="U336" s="878"/>
      <c r="V336" s="878"/>
      <c r="W336" s="878"/>
      <c r="X336" s="878"/>
      <c r="Y336" s="878"/>
      <c r="Z336" s="878"/>
      <c r="AA336" s="878"/>
      <c r="AB336" s="878"/>
      <c r="AC336" s="878"/>
      <c r="AD336" s="878"/>
      <c r="AE336" s="878"/>
      <c r="AF336" s="878"/>
      <c r="AG336" s="878"/>
      <c r="AH336" s="878"/>
      <c r="AI336" s="878"/>
      <c r="AJ336" s="878"/>
      <c r="AK336" s="878"/>
      <c r="AL336" s="878"/>
      <c r="AM336" s="878"/>
      <c r="AN336" s="878"/>
      <c r="AO336" s="878"/>
      <c r="AP336" s="878"/>
      <c r="AQ336" s="878"/>
      <c r="AR336" s="878"/>
      <c r="AS336" s="878"/>
      <c r="AT336" s="878"/>
      <c r="AU336" s="878"/>
      <c r="AV336" s="878"/>
      <c r="AW336" s="878"/>
      <c r="AX336" s="878"/>
      <c r="AY336" s="878"/>
      <c r="AZ336" s="878"/>
      <c r="BA336" s="878"/>
      <c r="BB336" s="878"/>
      <c r="BC336" s="878"/>
      <c r="BD336" s="878"/>
      <c r="BE336" s="878"/>
      <c r="BF336" s="878"/>
      <c r="BG336" s="878"/>
      <c r="BH336" s="878"/>
      <c r="BI336" s="878"/>
      <c r="BJ336" s="878"/>
      <c r="BK336" s="878"/>
      <c r="BL336" s="878"/>
      <c r="BM336" s="878"/>
      <c r="BN336" s="878"/>
      <c r="BO336" s="878"/>
      <c r="BP336" s="878"/>
      <c r="BQ336" s="878"/>
      <c r="BR336" s="878"/>
      <c r="BS336" s="878"/>
      <c r="BT336" s="878"/>
      <c r="BU336" s="878"/>
      <c r="BV336" s="878"/>
      <c r="BW336" s="878"/>
      <c r="BX336" s="878"/>
      <c r="BY336" s="878"/>
      <c r="BZ336" s="519"/>
      <c r="CB336" s="515"/>
      <c r="CC336" s="440"/>
      <c r="CD336" s="11"/>
      <c r="CE336" s="11"/>
      <c r="CF336" s="11"/>
      <c r="CG336" s="11"/>
      <c r="CH336" s="11"/>
      <c r="CI336" s="11"/>
    </row>
    <row r="337" spans="2:87" ht="18.75" customHeight="1" thickBot="1">
      <c r="B337" s="37"/>
      <c r="C337" s="73"/>
      <c r="D337" s="73"/>
      <c r="E337" s="73"/>
      <c r="F337" s="73"/>
      <c r="G337" s="73"/>
      <c r="H337" s="73"/>
      <c r="I337" s="73"/>
      <c r="J337" s="73"/>
      <c r="K337" s="73"/>
      <c r="L337" s="73"/>
      <c r="M337" s="73"/>
      <c r="N337" s="73"/>
      <c r="O337" s="73"/>
      <c r="P337" s="73"/>
      <c r="Q337" s="73"/>
      <c r="R337" s="73"/>
      <c r="S337" s="73"/>
      <c r="T337" s="73"/>
      <c r="U337" s="73"/>
      <c r="V337" s="73"/>
      <c r="W337" s="73"/>
      <c r="X337" s="73"/>
      <c r="Y337" s="73"/>
      <c r="Z337" s="73"/>
      <c r="AA337" s="73"/>
      <c r="AB337" s="73"/>
      <c r="AC337" s="73"/>
      <c r="AD337" s="73"/>
      <c r="AE337" s="73"/>
      <c r="AF337" s="73"/>
      <c r="AG337" s="73"/>
      <c r="AH337" s="73"/>
      <c r="AI337" s="73"/>
      <c r="AJ337" s="73"/>
      <c r="AK337" s="73"/>
      <c r="AL337" s="73"/>
      <c r="AM337" s="73"/>
      <c r="AN337" s="73"/>
      <c r="AO337" s="73"/>
      <c r="AP337" s="74"/>
      <c r="AQ337" s="74"/>
      <c r="AR337" s="74"/>
      <c r="AS337" s="74"/>
      <c r="AT337" s="74"/>
      <c r="AU337" s="74"/>
      <c r="AV337" s="74"/>
      <c r="AW337" s="74"/>
      <c r="AX337" s="74"/>
      <c r="AY337" s="74"/>
      <c r="AZ337" s="74"/>
      <c r="BA337" s="74"/>
      <c r="BB337" s="74"/>
      <c r="BC337" s="41"/>
      <c r="BD337" s="41"/>
      <c r="BE337" s="41"/>
      <c r="BF337" s="41"/>
      <c r="BG337" s="41"/>
      <c r="BH337" s="41"/>
      <c r="BI337" s="42"/>
      <c r="BJ337" s="42"/>
      <c r="BK337" s="42"/>
      <c r="BL337" s="42"/>
      <c r="BM337" s="42"/>
      <c r="BN337" s="42"/>
      <c r="BO337" s="38"/>
      <c r="BP337" s="38"/>
      <c r="BQ337" s="38"/>
      <c r="BR337" s="38"/>
      <c r="BS337" s="38"/>
      <c r="BT337" s="38"/>
      <c r="BU337" s="38"/>
      <c r="BV337" s="38"/>
      <c r="BW337" s="38"/>
      <c r="BX337" s="38"/>
      <c r="BY337" s="38"/>
      <c r="BZ337" s="38"/>
      <c r="CA337" s="25"/>
      <c r="CB337" s="441"/>
      <c r="CC337" s="442"/>
      <c r="CD337" s="11"/>
      <c r="CE337" s="11"/>
      <c r="CF337" s="11"/>
      <c r="CG337" s="11"/>
      <c r="CH337" s="11"/>
      <c r="CI337" s="11"/>
    </row>
    <row r="338" spans="2:87" ht="18.75" customHeight="1" thickBot="1">
      <c r="B338" s="875" t="s">
        <v>505</v>
      </c>
      <c r="C338" s="876"/>
      <c r="D338" s="876"/>
      <c r="E338" s="876"/>
      <c r="F338" s="876"/>
      <c r="G338" s="876"/>
      <c r="H338" s="876"/>
      <c r="I338" s="876"/>
      <c r="J338" s="876"/>
      <c r="K338" s="876"/>
      <c r="L338" s="876"/>
      <c r="M338" s="876"/>
      <c r="N338" s="876"/>
      <c r="O338" s="876"/>
      <c r="P338" s="876"/>
      <c r="Q338" s="876"/>
      <c r="R338" s="876"/>
      <c r="S338" s="876"/>
      <c r="T338" s="876"/>
      <c r="U338" s="876"/>
      <c r="V338" s="876"/>
      <c r="W338" s="876"/>
      <c r="X338" s="876"/>
      <c r="Y338" s="876"/>
      <c r="Z338" s="876"/>
      <c r="AA338" s="876"/>
      <c r="AB338" s="876"/>
      <c r="AC338" s="876"/>
      <c r="AD338" s="876"/>
      <c r="AE338" s="876"/>
      <c r="AF338" s="876"/>
      <c r="AG338" s="876"/>
      <c r="AH338" s="876"/>
      <c r="AI338" s="876"/>
      <c r="AJ338" s="876"/>
      <c r="AK338" s="876"/>
      <c r="AL338" s="876"/>
      <c r="AM338" s="876"/>
      <c r="AN338" s="876"/>
      <c r="AO338" s="876"/>
      <c r="AP338" s="876"/>
      <c r="AQ338" s="876"/>
      <c r="AR338" s="876"/>
      <c r="AS338" s="876"/>
      <c r="AT338" s="876"/>
      <c r="AU338" s="876"/>
      <c r="AV338" s="876"/>
      <c r="AW338" s="876"/>
      <c r="AX338" s="876"/>
      <c r="AY338" s="876"/>
      <c r="AZ338" s="876"/>
      <c r="BA338" s="876"/>
      <c r="BB338" s="876"/>
      <c r="BC338" s="876"/>
      <c r="BD338" s="876"/>
      <c r="BE338" s="876"/>
      <c r="BF338" s="876"/>
      <c r="BG338" s="876"/>
      <c r="BH338" s="876"/>
      <c r="BI338" s="876"/>
      <c r="BJ338" s="876"/>
      <c r="BK338" s="876"/>
      <c r="BL338" s="876"/>
      <c r="BM338" s="876"/>
      <c r="BN338" s="876"/>
      <c r="BO338" s="876"/>
      <c r="BP338" s="876"/>
      <c r="BQ338" s="876"/>
      <c r="BR338" s="876"/>
      <c r="BS338" s="876"/>
      <c r="BT338" s="876"/>
      <c r="BU338" s="876"/>
      <c r="BV338" s="876"/>
      <c r="BW338" s="876"/>
      <c r="BX338" s="876"/>
      <c r="BY338" s="876"/>
      <c r="BZ338" s="876"/>
      <c r="CA338" s="437"/>
      <c r="CB338" s="438"/>
      <c r="CC338" s="439"/>
      <c r="CD338" s="11"/>
      <c r="CE338" s="11"/>
      <c r="CF338" s="11"/>
      <c r="CG338" s="11"/>
      <c r="CH338" s="11"/>
      <c r="CI338" s="11"/>
    </row>
    <row r="339" spans="2:87" ht="18.75" customHeight="1">
      <c r="B339" s="405"/>
      <c r="C339" s="877" t="s">
        <v>386</v>
      </c>
      <c r="D339" s="877"/>
      <c r="E339" s="877"/>
      <c r="F339" s="877"/>
      <c r="G339" s="877"/>
      <c r="H339" s="877"/>
      <c r="I339" s="877"/>
      <c r="J339" s="877"/>
      <c r="K339" s="877"/>
      <c r="L339" s="877"/>
      <c r="M339" s="877"/>
      <c r="N339" s="877"/>
      <c r="O339" s="877"/>
      <c r="P339" s="877"/>
      <c r="Q339" s="877"/>
      <c r="R339" s="877"/>
      <c r="S339" s="877"/>
      <c r="T339" s="877"/>
      <c r="U339" s="877"/>
      <c r="V339" s="877"/>
      <c r="W339" s="877"/>
      <c r="X339" s="877"/>
      <c r="Y339" s="877"/>
      <c r="Z339" s="877"/>
      <c r="AA339" s="877"/>
      <c r="AB339" s="877"/>
      <c r="AC339" s="877"/>
      <c r="AD339" s="877"/>
      <c r="AE339" s="877"/>
      <c r="AF339" s="877"/>
      <c r="AG339" s="877"/>
      <c r="AH339" s="877"/>
      <c r="AI339" s="877"/>
      <c r="AJ339" s="877"/>
      <c r="AK339" s="877"/>
      <c r="AL339" s="877"/>
      <c r="AM339" s="877"/>
      <c r="AN339" s="877"/>
      <c r="AO339" s="877"/>
      <c r="AP339" s="877"/>
      <c r="AQ339" s="877"/>
      <c r="AR339" s="877"/>
      <c r="AS339" s="877"/>
      <c r="AT339" s="877"/>
      <c r="AU339" s="877"/>
      <c r="AV339" s="877"/>
      <c r="AW339" s="877"/>
      <c r="AX339" s="877"/>
      <c r="AY339" s="877"/>
      <c r="AZ339" s="877"/>
      <c r="BA339" s="877"/>
      <c r="BB339" s="877"/>
      <c r="BC339" s="877"/>
      <c r="BD339" s="877"/>
      <c r="BE339" s="877"/>
      <c r="BF339" s="877"/>
      <c r="BG339" s="877"/>
      <c r="BH339" s="877"/>
      <c r="BI339" s="877"/>
      <c r="BJ339" s="877"/>
      <c r="BK339" s="877"/>
      <c r="BL339" s="877"/>
      <c r="BM339" s="877"/>
      <c r="BN339" s="877"/>
      <c r="BO339" s="877"/>
      <c r="BP339" s="877"/>
      <c r="BQ339" s="877"/>
      <c r="BR339" s="877"/>
      <c r="BS339" s="877"/>
      <c r="BT339" s="877"/>
      <c r="BU339" s="877"/>
      <c r="BV339" s="877"/>
      <c r="BW339" s="877"/>
      <c r="BX339" s="877"/>
      <c r="BY339" s="877"/>
      <c r="BZ339" s="408"/>
      <c r="CA339" s="23"/>
      <c r="CB339" s="421"/>
      <c r="CC339" s="422"/>
      <c r="CD339" s="11"/>
      <c r="CE339" s="11"/>
      <c r="CF339" s="11"/>
      <c r="CG339" s="11"/>
      <c r="CH339" s="11"/>
      <c r="CI339" s="11"/>
    </row>
    <row r="340" spans="2:87" ht="18.75" customHeight="1">
      <c r="B340" s="35"/>
      <c r="C340" s="868" t="s">
        <v>387</v>
      </c>
      <c r="D340" s="868"/>
      <c r="E340" s="868"/>
      <c r="F340" s="868"/>
      <c r="G340" s="868"/>
      <c r="H340" s="868"/>
      <c r="I340" s="868"/>
      <c r="J340" s="868"/>
      <c r="K340" s="868"/>
      <c r="L340" s="868"/>
      <c r="M340" s="868"/>
      <c r="N340" s="868"/>
      <c r="O340" s="868"/>
      <c r="P340" s="868"/>
      <c r="Q340" s="868"/>
      <c r="R340" s="868"/>
      <c r="S340" s="868"/>
      <c r="T340" s="868"/>
      <c r="U340" s="868"/>
      <c r="V340" s="868"/>
      <c r="W340" s="868"/>
      <c r="X340" s="868"/>
      <c r="Y340" s="868"/>
      <c r="Z340" s="868"/>
      <c r="AA340" s="868"/>
      <c r="AB340" s="868"/>
      <c r="AC340" s="868"/>
      <c r="AD340" s="868"/>
      <c r="AE340" s="868"/>
      <c r="AF340" s="868"/>
      <c r="AG340" s="868"/>
      <c r="AH340" s="868"/>
      <c r="AI340" s="868"/>
      <c r="AJ340" s="868"/>
      <c r="AK340" s="868"/>
      <c r="AL340" s="868"/>
      <c r="AM340" s="868"/>
      <c r="AN340" s="868"/>
      <c r="AO340" s="868"/>
      <c r="AP340" s="868"/>
      <c r="AQ340" s="868"/>
      <c r="AR340" s="868"/>
      <c r="AS340" s="868"/>
      <c r="AT340" s="868"/>
      <c r="AU340" s="868"/>
      <c r="AV340" s="868"/>
      <c r="AW340" s="868"/>
      <c r="AX340" s="868"/>
      <c r="AY340" s="868"/>
      <c r="AZ340" s="868"/>
      <c r="BA340" s="868"/>
      <c r="BB340" s="868"/>
      <c r="BC340" s="868"/>
      <c r="BD340" s="868"/>
      <c r="BE340" s="868"/>
      <c r="BF340" s="868"/>
      <c r="BG340" s="868"/>
      <c r="BH340" s="868"/>
      <c r="BI340" s="868"/>
      <c r="BJ340" s="868"/>
      <c r="BK340" s="868"/>
      <c r="BL340" s="868"/>
      <c r="BM340" s="868"/>
      <c r="BN340" s="868"/>
      <c r="BO340" s="868"/>
      <c r="BP340" s="868"/>
      <c r="BQ340" s="868"/>
      <c r="BR340" s="868"/>
      <c r="BS340" s="868"/>
      <c r="BT340" s="868"/>
      <c r="BU340" s="868"/>
      <c r="BV340" s="868"/>
      <c r="BW340" s="868"/>
      <c r="BX340" s="868"/>
      <c r="BY340" s="868"/>
      <c r="BZ340" s="519"/>
      <c r="CB340" s="515"/>
      <c r="CC340" s="440"/>
      <c r="CD340" s="11"/>
      <c r="CE340" s="11"/>
      <c r="CF340" s="11"/>
      <c r="CG340" s="11"/>
      <c r="CH340" s="11"/>
      <c r="CI340" s="11"/>
    </row>
    <row r="341" spans="2:87" ht="13.5" customHeight="1">
      <c r="B341" s="35"/>
      <c r="C341" s="533"/>
      <c r="D341" s="533"/>
      <c r="E341" s="851" t="s">
        <v>223</v>
      </c>
      <c r="F341" s="851"/>
      <c r="G341" s="851"/>
      <c r="H341" s="851"/>
      <c r="I341" s="851"/>
      <c r="J341" s="851"/>
      <c r="K341" s="851"/>
      <c r="L341" s="851"/>
      <c r="M341" s="851"/>
      <c r="N341" s="851"/>
      <c r="O341" s="851"/>
      <c r="P341" s="851"/>
      <c r="Q341" s="851"/>
      <c r="R341" s="851"/>
      <c r="S341" s="851" t="s">
        <v>388</v>
      </c>
      <c r="T341" s="851"/>
      <c r="U341" s="851"/>
      <c r="V341" s="851"/>
      <c r="W341" s="851"/>
      <c r="X341" s="851"/>
      <c r="Y341" s="851"/>
      <c r="Z341" s="851"/>
      <c r="AA341" s="851"/>
      <c r="AB341" s="851"/>
      <c r="AC341" s="851"/>
      <c r="AD341" s="851"/>
      <c r="AE341" s="851"/>
      <c r="AF341" s="851"/>
      <c r="AG341" s="851"/>
      <c r="AH341" s="851"/>
      <c r="AI341" s="851"/>
      <c r="AJ341" s="851"/>
      <c r="AK341" s="851"/>
      <c r="AL341" s="851"/>
      <c r="AM341" s="851"/>
      <c r="AN341" s="851"/>
      <c r="AO341" s="851"/>
      <c r="AP341" s="851"/>
      <c r="AQ341" s="851"/>
      <c r="AR341" s="851"/>
      <c r="AS341" s="851"/>
      <c r="AT341" s="851"/>
      <c r="AU341" s="851"/>
      <c r="AV341" s="851"/>
      <c r="AW341" s="851"/>
      <c r="AX341" s="851"/>
      <c r="AY341" s="851"/>
      <c r="AZ341" s="851"/>
      <c r="BA341" s="851"/>
      <c r="BB341" s="851" t="s">
        <v>389</v>
      </c>
      <c r="BC341" s="851"/>
      <c r="BD341" s="851"/>
      <c r="BE341" s="851"/>
      <c r="BF341" s="851"/>
      <c r="BG341" s="851"/>
      <c r="BH341" s="851"/>
      <c r="BI341" s="851"/>
      <c r="BJ341" s="851"/>
      <c r="BK341" s="851"/>
      <c r="BL341" s="851"/>
      <c r="BM341" s="851"/>
      <c r="BN341" s="851"/>
      <c r="BO341" s="851"/>
      <c r="BP341" s="851"/>
      <c r="BQ341" s="851"/>
      <c r="BR341" s="851"/>
      <c r="BS341" s="851"/>
      <c r="BT341" s="851"/>
      <c r="BU341" s="851"/>
      <c r="BV341" s="851"/>
      <c r="BW341" s="851"/>
      <c r="BX341" s="851"/>
      <c r="BY341" s="533"/>
      <c r="BZ341" s="519"/>
      <c r="CB341" s="515"/>
      <c r="CC341" s="22"/>
    </row>
    <row r="342" spans="2:87" ht="22.5" customHeight="1">
      <c r="B342" s="35"/>
      <c r="C342" s="533"/>
      <c r="D342" s="533"/>
      <c r="E342" s="688" t="s">
        <v>390</v>
      </c>
      <c r="F342" s="688"/>
      <c r="G342" s="688"/>
      <c r="H342" s="688"/>
      <c r="I342" s="688"/>
      <c r="J342" s="688"/>
      <c r="K342" s="688"/>
      <c r="L342" s="688"/>
      <c r="M342" s="688"/>
      <c r="N342" s="688"/>
      <c r="O342" s="688"/>
      <c r="P342" s="688"/>
      <c r="Q342" s="688"/>
      <c r="R342" s="688"/>
      <c r="S342" s="873"/>
      <c r="T342" s="873"/>
      <c r="U342" s="873"/>
      <c r="V342" s="873"/>
      <c r="W342" s="873"/>
      <c r="X342" s="873"/>
      <c r="Y342" s="873"/>
      <c r="Z342" s="873"/>
      <c r="AA342" s="873"/>
      <c r="AB342" s="873"/>
      <c r="AC342" s="873"/>
      <c r="AD342" s="873"/>
      <c r="AE342" s="873"/>
      <c r="AF342" s="873"/>
      <c r="AG342" s="873"/>
      <c r="AH342" s="873"/>
      <c r="AI342" s="873"/>
      <c r="AJ342" s="873"/>
      <c r="AK342" s="873"/>
      <c r="AL342" s="873"/>
      <c r="AM342" s="873"/>
      <c r="AN342" s="873"/>
      <c r="AO342" s="873"/>
      <c r="AP342" s="873"/>
      <c r="AQ342" s="873"/>
      <c r="AR342" s="873"/>
      <c r="AS342" s="873"/>
      <c r="AT342" s="873"/>
      <c r="AU342" s="873"/>
      <c r="AV342" s="873"/>
      <c r="AW342" s="873"/>
      <c r="AX342" s="873"/>
      <c r="AY342" s="873"/>
      <c r="AZ342" s="873"/>
      <c r="BA342" s="873"/>
      <c r="BB342" s="874"/>
      <c r="BC342" s="874"/>
      <c r="BD342" s="874"/>
      <c r="BE342" s="874"/>
      <c r="BF342" s="874"/>
      <c r="BG342" s="874"/>
      <c r="BH342" s="874"/>
      <c r="BI342" s="874"/>
      <c r="BJ342" s="874"/>
      <c r="BK342" s="874"/>
      <c r="BL342" s="874"/>
      <c r="BM342" s="874"/>
      <c r="BN342" s="874"/>
      <c r="BO342" s="874"/>
      <c r="BP342" s="874"/>
      <c r="BQ342" s="874"/>
      <c r="BR342" s="874"/>
      <c r="BS342" s="874"/>
      <c r="BT342" s="874"/>
      <c r="BU342" s="874"/>
      <c r="BV342" s="874"/>
      <c r="BW342" s="874"/>
      <c r="BX342" s="874"/>
      <c r="BY342" s="533"/>
      <c r="BZ342" s="519"/>
      <c r="CB342" s="515"/>
      <c r="CC342" s="22"/>
    </row>
    <row r="343" spans="2:87" ht="22.5" customHeight="1">
      <c r="B343" s="35"/>
      <c r="C343" s="533"/>
      <c r="D343" s="533"/>
      <c r="E343" s="688"/>
      <c r="F343" s="688"/>
      <c r="G343" s="688"/>
      <c r="H343" s="688"/>
      <c r="I343" s="688"/>
      <c r="J343" s="688"/>
      <c r="K343" s="688"/>
      <c r="L343" s="688"/>
      <c r="M343" s="688"/>
      <c r="N343" s="688"/>
      <c r="O343" s="688"/>
      <c r="P343" s="688"/>
      <c r="Q343" s="688"/>
      <c r="R343" s="688"/>
      <c r="S343" s="873"/>
      <c r="T343" s="873"/>
      <c r="U343" s="873"/>
      <c r="V343" s="873"/>
      <c r="W343" s="873"/>
      <c r="X343" s="873"/>
      <c r="Y343" s="873"/>
      <c r="Z343" s="873"/>
      <c r="AA343" s="873"/>
      <c r="AB343" s="873"/>
      <c r="AC343" s="873"/>
      <c r="AD343" s="873"/>
      <c r="AE343" s="873"/>
      <c r="AF343" s="873"/>
      <c r="AG343" s="873"/>
      <c r="AH343" s="873"/>
      <c r="AI343" s="873"/>
      <c r="AJ343" s="873"/>
      <c r="AK343" s="873"/>
      <c r="AL343" s="873"/>
      <c r="AM343" s="873"/>
      <c r="AN343" s="873"/>
      <c r="AO343" s="873"/>
      <c r="AP343" s="873"/>
      <c r="AQ343" s="873"/>
      <c r="AR343" s="873"/>
      <c r="AS343" s="873"/>
      <c r="AT343" s="873"/>
      <c r="AU343" s="873"/>
      <c r="AV343" s="873"/>
      <c r="AW343" s="873"/>
      <c r="AX343" s="873"/>
      <c r="AY343" s="873"/>
      <c r="AZ343" s="873"/>
      <c r="BA343" s="873"/>
      <c r="BB343" s="874"/>
      <c r="BC343" s="874"/>
      <c r="BD343" s="874"/>
      <c r="BE343" s="874"/>
      <c r="BF343" s="874"/>
      <c r="BG343" s="874"/>
      <c r="BH343" s="874"/>
      <c r="BI343" s="874"/>
      <c r="BJ343" s="874"/>
      <c r="BK343" s="874"/>
      <c r="BL343" s="874"/>
      <c r="BM343" s="874"/>
      <c r="BN343" s="874"/>
      <c r="BO343" s="874"/>
      <c r="BP343" s="874"/>
      <c r="BQ343" s="874"/>
      <c r="BR343" s="874"/>
      <c r="BS343" s="874"/>
      <c r="BT343" s="874"/>
      <c r="BU343" s="874"/>
      <c r="BV343" s="874"/>
      <c r="BW343" s="874"/>
      <c r="BX343" s="874"/>
      <c r="BY343" s="533"/>
      <c r="BZ343" s="519"/>
      <c r="CB343" s="515"/>
      <c r="CC343" s="22"/>
    </row>
    <row r="344" spans="2:87" ht="22.5" customHeight="1">
      <c r="B344" s="35"/>
      <c r="C344" s="533"/>
      <c r="D344" s="533"/>
      <c r="E344" s="688" t="s">
        <v>391</v>
      </c>
      <c r="F344" s="688"/>
      <c r="G344" s="688"/>
      <c r="H344" s="688"/>
      <c r="I344" s="688"/>
      <c r="J344" s="688"/>
      <c r="K344" s="688"/>
      <c r="L344" s="688"/>
      <c r="M344" s="688"/>
      <c r="N344" s="688"/>
      <c r="O344" s="688"/>
      <c r="P344" s="688"/>
      <c r="Q344" s="688"/>
      <c r="R344" s="688"/>
      <c r="S344" s="873"/>
      <c r="T344" s="873"/>
      <c r="U344" s="873"/>
      <c r="V344" s="873"/>
      <c r="W344" s="873"/>
      <c r="X344" s="873"/>
      <c r="Y344" s="873"/>
      <c r="Z344" s="873"/>
      <c r="AA344" s="873"/>
      <c r="AB344" s="873"/>
      <c r="AC344" s="873"/>
      <c r="AD344" s="873"/>
      <c r="AE344" s="873"/>
      <c r="AF344" s="873"/>
      <c r="AG344" s="873"/>
      <c r="AH344" s="873"/>
      <c r="AI344" s="873"/>
      <c r="AJ344" s="873"/>
      <c r="AK344" s="873"/>
      <c r="AL344" s="873"/>
      <c r="AM344" s="873"/>
      <c r="AN344" s="873"/>
      <c r="AO344" s="873"/>
      <c r="AP344" s="873"/>
      <c r="AQ344" s="873"/>
      <c r="AR344" s="873"/>
      <c r="AS344" s="873"/>
      <c r="AT344" s="873"/>
      <c r="AU344" s="873"/>
      <c r="AV344" s="873"/>
      <c r="AW344" s="873"/>
      <c r="AX344" s="873"/>
      <c r="AY344" s="873"/>
      <c r="AZ344" s="873"/>
      <c r="BA344" s="873"/>
      <c r="BB344" s="874"/>
      <c r="BC344" s="874"/>
      <c r="BD344" s="874"/>
      <c r="BE344" s="874"/>
      <c r="BF344" s="874"/>
      <c r="BG344" s="874"/>
      <c r="BH344" s="874"/>
      <c r="BI344" s="874"/>
      <c r="BJ344" s="874"/>
      <c r="BK344" s="874"/>
      <c r="BL344" s="874"/>
      <c r="BM344" s="874"/>
      <c r="BN344" s="874"/>
      <c r="BO344" s="874"/>
      <c r="BP344" s="874"/>
      <c r="BQ344" s="874"/>
      <c r="BR344" s="874"/>
      <c r="BS344" s="874"/>
      <c r="BT344" s="874"/>
      <c r="BU344" s="874"/>
      <c r="BV344" s="874"/>
      <c r="BW344" s="874"/>
      <c r="BX344" s="874"/>
      <c r="BY344" s="533"/>
      <c r="BZ344" s="519"/>
      <c r="CB344" s="515"/>
      <c r="CC344" s="22"/>
    </row>
    <row r="345" spans="2:87" ht="22.5" customHeight="1">
      <c r="B345" s="35"/>
      <c r="C345" s="533"/>
      <c r="D345" s="533"/>
      <c r="E345" s="688"/>
      <c r="F345" s="688"/>
      <c r="G345" s="688"/>
      <c r="H345" s="688"/>
      <c r="I345" s="688"/>
      <c r="J345" s="688"/>
      <c r="K345" s="688"/>
      <c r="L345" s="688"/>
      <c r="M345" s="688"/>
      <c r="N345" s="688"/>
      <c r="O345" s="688"/>
      <c r="P345" s="688"/>
      <c r="Q345" s="688"/>
      <c r="R345" s="688"/>
      <c r="S345" s="873"/>
      <c r="T345" s="873"/>
      <c r="U345" s="873"/>
      <c r="V345" s="873"/>
      <c r="W345" s="873"/>
      <c r="X345" s="873"/>
      <c r="Y345" s="873"/>
      <c r="Z345" s="873"/>
      <c r="AA345" s="873"/>
      <c r="AB345" s="873"/>
      <c r="AC345" s="873"/>
      <c r="AD345" s="873"/>
      <c r="AE345" s="873"/>
      <c r="AF345" s="873"/>
      <c r="AG345" s="873"/>
      <c r="AH345" s="873"/>
      <c r="AI345" s="873"/>
      <c r="AJ345" s="873"/>
      <c r="AK345" s="873"/>
      <c r="AL345" s="873"/>
      <c r="AM345" s="873"/>
      <c r="AN345" s="873"/>
      <c r="AO345" s="873"/>
      <c r="AP345" s="873"/>
      <c r="AQ345" s="873"/>
      <c r="AR345" s="873"/>
      <c r="AS345" s="873"/>
      <c r="AT345" s="873"/>
      <c r="AU345" s="873"/>
      <c r="AV345" s="873"/>
      <c r="AW345" s="873"/>
      <c r="AX345" s="873"/>
      <c r="AY345" s="873"/>
      <c r="AZ345" s="873"/>
      <c r="BA345" s="873"/>
      <c r="BB345" s="874"/>
      <c r="BC345" s="874"/>
      <c r="BD345" s="874"/>
      <c r="BE345" s="874"/>
      <c r="BF345" s="874"/>
      <c r="BG345" s="874"/>
      <c r="BH345" s="874"/>
      <c r="BI345" s="874"/>
      <c r="BJ345" s="874"/>
      <c r="BK345" s="874"/>
      <c r="BL345" s="874"/>
      <c r="BM345" s="874"/>
      <c r="BN345" s="874"/>
      <c r="BO345" s="874"/>
      <c r="BP345" s="874"/>
      <c r="BQ345" s="874"/>
      <c r="BR345" s="874"/>
      <c r="BS345" s="874"/>
      <c r="BT345" s="874"/>
      <c r="BU345" s="874"/>
      <c r="BV345" s="874"/>
      <c r="BW345" s="874"/>
      <c r="BX345" s="874"/>
      <c r="BY345" s="533"/>
      <c r="BZ345" s="519"/>
      <c r="CB345" s="515"/>
      <c r="CC345" s="22"/>
    </row>
    <row r="346" spans="2:87" ht="22.5" customHeight="1">
      <c r="B346" s="35"/>
      <c r="C346" s="533"/>
      <c r="D346" s="533"/>
      <c r="E346" s="688" t="s">
        <v>392</v>
      </c>
      <c r="F346" s="688"/>
      <c r="G346" s="688"/>
      <c r="H346" s="688"/>
      <c r="I346" s="688"/>
      <c r="J346" s="688"/>
      <c r="K346" s="688"/>
      <c r="L346" s="688"/>
      <c r="M346" s="688"/>
      <c r="N346" s="688"/>
      <c r="O346" s="688"/>
      <c r="P346" s="688"/>
      <c r="Q346" s="688"/>
      <c r="R346" s="688"/>
      <c r="S346" s="873"/>
      <c r="T346" s="873"/>
      <c r="U346" s="873"/>
      <c r="V346" s="873"/>
      <c r="W346" s="873"/>
      <c r="X346" s="873"/>
      <c r="Y346" s="873"/>
      <c r="Z346" s="873"/>
      <c r="AA346" s="873"/>
      <c r="AB346" s="873"/>
      <c r="AC346" s="873"/>
      <c r="AD346" s="873"/>
      <c r="AE346" s="873"/>
      <c r="AF346" s="873"/>
      <c r="AG346" s="873"/>
      <c r="AH346" s="873"/>
      <c r="AI346" s="873"/>
      <c r="AJ346" s="873"/>
      <c r="AK346" s="873"/>
      <c r="AL346" s="873"/>
      <c r="AM346" s="873"/>
      <c r="AN346" s="873"/>
      <c r="AO346" s="873"/>
      <c r="AP346" s="873"/>
      <c r="AQ346" s="873"/>
      <c r="AR346" s="873"/>
      <c r="AS346" s="873"/>
      <c r="AT346" s="873"/>
      <c r="AU346" s="873"/>
      <c r="AV346" s="873"/>
      <c r="AW346" s="873"/>
      <c r="AX346" s="873"/>
      <c r="AY346" s="873"/>
      <c r="AZ346" s="873"/>
      <c r="BA346" s="873"/>
      <c r="BB346" s="874"/>
      <c r="BC346" s="874"/>
      <c r="BD346" s="874"/>
      <c r="BE346" s="874"/>
      <c r="BF346" s="874"/>
      <c r="BG346" s="874"/>
      <c r="BH346" s="874"/>
      <c r="BI346" s="874"/>
      <c r="BJ346" s="874"/>
      <c r="BK346" s="874"/>
      <c r="BL346" s="874"/>
      <c r="BM346" s="874"/>
      <c r="BN346" s="874"/>
      <c r="BO346" s="874"/>
      <c r="BP346" s="874"/>
      <c r="BQ346" s="874"/>
      <c r="BR346" s="874"/>
      <c r="BS346" s="874"/>
      <c r="BT346" s="874"/>
      <c r="BU346" s="874"/>
      <c r="BV346" s="874"/>
      <c r="BW346" s="874"/>
      <c r="BX346" s="874"/>
      <c r="BY346" s="533"/>
      <c r="BZ346" s="519"/>
      <c r="CB346" s="515"/>
      <c r="CC346" s="22"/>
    </row>
    <row r="347" spans="2:87" ht="22.5" customHeight="1">
      <c r="B347" s="35"/>
      <c r="C347" s="533"/>
      <c r="D347" s="533"/>
      <c r="E347" s="688"/>
      <c r="F347" s="688"/>
      <c r="G347" s="688"/>
      <c r="H347" s="688"/>
      <c r="I347" s="688"/>
      <c r="J347" s="688"/>
      <c r="K347" s="688"/>
      <c r="L347" s="688"/>
      <c r="M347" s="688"/>
      <c r="N347" s="688"/>
      <c r="O347" s="688"/>
      <c r="P347" s="688"/>
      <c r="Q347" s="688"/>
      <c r="R347" s="688"/>
      <c r="S347" s="873"/>
      <c r="T347" s="873"/>
      <c r="U347" s="873"/>
      <c r="V347" s="873"/>
      <c r="W347" s="873"/>
      <c r="X347" s="873"/>
      <c r="Y347" s="873"/>
      <c r="Z347" s="873"/>
      <c r="AA347" s="873"/>
      <c r="AB347" s="873"/>
      <c r="AC347" s="873"/>
      <c r="AD347" s="873"/>
      <c r="AE347" s="873"/>
      <c r="AF347" s="873"/>
      <c r="AG347" s="873"/>
      <c r="AH347" s="873"/>
      <c r="AI347" s="873"/>
      <c r="AJ347" s="873"/>
      <c r="AK347" s="873"/>
      <c r="AL347" s="873"/>
      <c r="AM347" s="873"/>
      <c r="AN347" s="873"/>
      <c r="AO347" s="873"/>
      <c r="AP347" s="873"/>
      <c r="AQ347" s="873"/>
      <c r="AR347" s="873"/>
      <c r="AS347" s="873"/>
      <c r="AT347" s="873"/>
      <c r="AU347" s="873"/>
      <c r="AV347" s="873"/>
      <c r="AW347" s="873"/>
      <c r="AX347" s="873"/>
      <c r="AY347" s="873"/>
      <c r="AZ347" s="873"/>
      <c r="BA347" s="873"/>
      <c r="BB347" s="874"/>
      <c r="BC347" s="874"/>
      <c r="BD347" s="874"/>
      <c r="BE347" s="874"/>
      <c r="BF347" s="874"/>
      <c r="BG347" s="874"/>
      <c r="BH347" s="874"/>
      <c r="BI347" s="874"/>
      <c r="BJ347" s="874"/>
      <c r="BK347" s="874"/>
      <c r="BL347" s="874"/>
      <c r="BM347" s="874"/>
      <c r="BN347" s="874"/>
      <c r="BO347" s="874"/>
      <c r="BP347" s="874"/>
      <c r="BQ347" s="874"/>
      <c r="BR347" s="874"/>
      <c r="BS347" s="874"/>
      <c r="BT347" s="874"/>
      <c r="BU347" s="874"/>
      <c r="BV347" s="874"/>
      <c r="BW347" s="874"/>
      <c r="BX347" s="874"/>
      <c r="BY347" s="533"/>
      <c r="BZ347" s="519"/>
      <c r="CB347" s="515"/>
      <c r="CC347" s="22"/>
    </row>
    <row r="348" spans="2:87" ht="9.75" customHeight="1">
      <c r="B348" s="35"/>
      <c r="C348" s="533"/>
      <c r="D348" s="533"/>
      <c r="E348" s="533"/>
      <c r="F348" s="533"/>
      <c r="G348" s="533"/>
      <c r="H348" s="533"/>
      <c r="I348" s="533"/>
      <c r="J348" s="533"/>
      <c r="K348" s="533"/>
      <c r="L348" s="533"/>
      <c r="M348" s="533"/>
      <c r="N348" s="533"/>
      <c r="O348" s="533"/>
      <c r="P348" s="533"/>
      <c r="Q348" s="533"/>
      <c r="R348" s="533"/>
      <c r="S348" s="533"/>
      <c r="T348" s="533"/>
      <c r="U348" s="533"/>
      <c r="V348" s="533"/>
      <c r="W348" s="533"/>
      <c r="X348" s="533"/>
      <c r="Y348" s="533"/>
      <c r="Z348" s="533"/>
      <c r="AA348" s="533"/>
      <c r="AB348" s="533"/>
      <c r="AC348" s="533"/>
      <c r="AD348" s="533"/>
      <c r="AE348" s="533"/>
      <c r="AF348" s="533"/>
      <c r="AG348" s="533"/>
      <c r="AH348" s="533"/>
      <c r="AI348" s="533"/>
      <c r="AJ348" s="533"/>
      <c r="AK348" s="533"/>
      <c r="AL348" s="533"/>
      <c r="AM348" s="533"/>
      <c r="AN348" s="533"/>
      <c r="AO348" s="533"/>
      <c r="BM348" s="533"/>
      <c r="BN348" s="533"/>
      <c r="BO348" s="533"/>
      <c r="BP348" s="533"/>
      <c r="BQ348" s="533"/>
      <c r="BR348" s="533"/>
      <c r="BS348" s="533"/>
      <c r="BT348" s="533"/>
      <c r="BU348" s="533"/>
      <c r="BV348" s="533"/>
      <c r="BW348" s="533"/>
      <c r="BX348" s="533"/>
      <c r="BY348" s="533"/>
      <c r="BZ348" s="519"/>
      <c r="CB348" s="515"/>
      <c r="CC348" s="440"/>
      <c r="CD348" s="11"/>
      <c r="CE348" s="11"/>
      <c r="CF348" s="11"/>
      <c r="CG348" s="11"/>
      <c r="CH348" s="11"/>
      <c r="CI348" s="11"/>
    </row>
    <row r="349" spans="2:87" ht="21" customHeight="1">
      <c r="B349" s="35"/>
      <c r="C349" s="868" t="s">
        <v>393</v>
      </c>
      <c r="D349" s="868"/>
      <c r="E349" s="868"/>
      <c r="F349" s="868"/>
      <c r="G349" s="868"/>
      <c r="H349" s="868"/>
      <c r="I349" s="868"/>
      <c r="J349" s="868"/>
      <c r="K349" s="868"/>
      <c r="L349" s="868"/>
      <c r="M349" s="868"/>
      <c r="N349" s="868"/>
      <c r="O349" s="868"/>
      <c r="P349" s="868"/>
      <c r="Q349" s="868"/>
      <c r="R349" s="868"/>
      <c r="S349" s="868"/>
      <c r="T349" s="868"/>
      <c r="U349" s="868"/>
      <c r="V349" s="868"/>
      <c r="W349" s="868"/>
      <c r="X349" s="868"/>
      <c r="Y349" s="868"/>
      <c r="Z349" s="868"/>
      <c r="AA349" s="868"/>
      <c r="AB349" s="868"/>
      <c r="AC349" s="868"/>
      <c r="AD349" s="868"/>
      <c r="AE349" s="868"/>
      <c r="AF349" s="868"/>
      <c r="AG349" s="868"/>
      <c r="AH349" s="868"/>
      <c r="AI349" s="868"/>
      <c r="AJ349" s="868"/>
      <c r="AK349" s="868"/>
      <c r="AL349" s="868"/>
      <c r="AM349" s="868"/>
      <c r="AN349" s="868"/>
      <c r="AO349" s="868"/>
      <c r="AP349" s="868"/>
      <c r="AQ349" s="868"/>
      <c r="AR349" s="868"/>
      <c r="AS349" s="868"/>
      <c r="AT349" s="868"/>
      <c r="AU349" s="868"/>
      <c r="AV349" s="868"/>
      <c r="AW349" s="868"/>
      <c r="AX349" s="868"/>
      <c r="AY349" s="868"/>
      <c r="AZ349" s="868"/>
      <c r="BA349" s="868"/>
      <c r="BB349" s="868"/>
      <c r="BC349" s="868"/>
      <c r="BD349" s="868"/>
      <c r="BE349" s="868"/>
      <c r="BF349" s="868"/>
      <c r="BG349" s="868"/>
      <c r="BH349" s="868"/>
      <c r="BI349" s="868"/>
      <c r="BJ349" s="868"/>
      <c r="BK349" s="868"/>
      <c r="BL349" s="868"/>
      <c r="BM349" s="868"/>
      <c r="BN349" s="868"/>
      <c r="BO349" s="868"/>
      <c r="BP349" s="868"/>
      <c r="BQ349" s="868"/>
      <c r="BR349" s="868"/>
      <c r="BS349" s="868"/>
      <c r="BT349" s="868"/>
      <c r="BU349" s="868"/>
      <c r="BV349" s="868"/>
      <c r="BW349" s="868"/>
      <c r="BX349" s="868"/>
      <c r="BY349" s="868"/>
      <c r="BZ349" s="519"/>
      <c r="CC349" s="440"/>
      <c r="CD349" s="11"/>
      <c r="CE349" s="409" t="s">
        <v>394</v>
      </c>
      <c r="CF349" s="11"/>
      <c r="CG349" s="11"/>
      <c r="CH349" s="11"/>
      <c r="CI349" s="11"/>
    </row>
    <row r="350" spans="2:87" ht="21" customHeight="1">
      <c r="B350" s="35"/>
      <c r="C350" s="534"/>
      <c r="D350" s="534"/>
      <c r="E350" s="869" t="s">
        <v>223</v>
      </c>
      <c r="F350" s="870"/>
      <c r="G350" s="870"/>
      <c r="H350" s="870"/>
      <c r="I350" s="870"/>
      <c r="J350" s="870"/>
      <c r="K350" s="870"/>
      <c r="L350" s="870"/>
      <c r="M350" s="870"/>
      <c r="N350" s="871"/>
      <c r="O350" s="851" t="s">
        <v>388</v>
      </c>
      <c r="P350" s="851"/>
      <c r="Q350" s="851"/>
      <c r="R350" s="851"/>
      <c r="S350" s="851"/>
      <c r="T350" s="851"/>
      <c r="U350" s="851"/>
      <c r="V350" s="851"/>
      <c r="W350" s="851"/>
      <c r="X350" s="851"/>
      <c r="Y350" s="851"/>
      <c r="Z350" s="851"/>
      <c r="AA350" s="851"/>
      <c r="AB350" s="851"/>
      <c r="AC350" s="872" t="s">
        <v>395</v>
      </c>
      <c r="AD350" s="872"/>
      <c r="AE350" s="872"/>
      <c r="AF350" s="872"/>
      <c r="AG350" s="872" t="s">
        <v>396</v>
      </c>
      <c r="AH350" s="872"/>
      <c r="AI350" s="872"/>
      <c r="AJ350" s="872"/>
      <c r="AK350" s="872" t="s">
        <v>397</v>
      </c>
      <c r="AL350" s="872"/>
      <c r="AM350" s="872"/>
      <c r="AN350" s="872"/>
      <c r="AO350" s="872" t="s">
        <v>398</v>
      </c>
      <c r="AP350" s="872"/>
      <c r="AQ350" s="872"/>
      <c r="AR350" s="872"/>
      <c r="AS350" s="872" t="s">
        <v>399</v>
      </c>
      <c r="AT350" s="872"/>
      <c r="AU350" s="872"/>
      <c r="AV350" s="872"/>
      <c r="AW350" s="872" t="s">
        <v>400</v>
      </c>
      <c r="AX350" s="872"/>
      <c r="AY350" s="872"/>
      <c r="AZ350" s="872"/>
      <c r="BA350" s="872" t="s">
        <v>401</v>
      </c>
      <c r="BB350" s="872"/>
      <c r="BC350" s="872"/>
      <c r="BD350" s="872"/>
      <c r="BE350" s="872" t="s">
        <v>402</v>
      </c>
      <c r="BF350" s="872"/>
      <c r="BG350" s="872"/>
      <c r="BH350" s="872"/>
      <c r="BI350" s="872" t="s">
        <v>403</v>
      </c>
      <c r="BJ350" s="872"/>
      <c r="BK350" s="872"/>
      <c r="BL350" s="872"/>
      <c r="BM350" s="872" t="s">
        <v>404</v>
      </c>
      <c r="BN350" s="872"/>
      <c r="BO350" s="872"/>
      <c r="BP350" s="872"/>
      <c r="BQ350" s="872" t="s">
        <v>405</v>
      </c>
      <c r="BR350" s="872"/>
      <c r="BS350" s="872"/>
      <c r="BT350" s="872"/>
      <c r="BU350" s="872" t="s">
        <v>406</v>
      </c>
      <c r="BV350" s="872"/>
      <c r="BW350" s="872"/>
      <c r="BX350" s="872"/>
      <c r="BY350" s="534"/>
      <c r="BZ350" s="519"/>
      <c r="CB350" s="515"/>
      <c r="CC350" s="440"/>
      <c r="CD350" s="11"/>
      <c r="CE350" s="11"/>
      <c r="CF350" s="11"/>
      <c r="CG350" s="11"/>
      <c r="CH350" s="11"/>
      <c r="CI350" s="11"/>
    </row>
    <row r="351" spans="2:87" ht="24" customHeight="1">
      <c r="B351" s="35"/>
      <c r="C351" s="534"/>
      <c r="D351" s="534"/>
      <c r="E351" s="853" t="s">
        <v>390</v>
      </c>
      <c r="F351" s="854"/>
      <c r="G351" s="854"/>
      <c r="H351" s="854"/>
      <c r="I351" s="854"/>
      <c r="J351" s="854"/>
      <c r="K351" s="854"/>
      <c r="L351" s="854"/>
      <c r="M351" s="854"/>
      <c r="N351" s="855"/>
      <c r="O351" s="859"/>
      <c r="P351" s="860"/>
      <c r="Q351" s="860"/>
      <c r="R351" s="860"/>
      <c r="S351" s="860"/>
      <c r="T351" s="860"/>
      <c r="U351" s="860"/>
      <c r="V351" s="860"/>
      <c r="W351" s="860"/>
      <c r="X351" s="860"/>
      <c r="Y351" s="860"/>
      <c r="Z351" s="860"/>
      <c r="AA351" s="860"/>
      <c r="AB351" s="861"/>
      <c r="AC351" s="862"/>
      <c r="AD351" s="863"/>
      <c r="AE351" s="863"/>
      <c r="AF351" s="864"/>
      <c r="AG351" s="862"/>
      <c r="AH351" s="863"/>
      <c r="AI351" s="863"/>
      <c r="AJ351" s="864"/>
      <c r="AK351" s="862"/>
      <c r="AL351" s="863"/>
      <c r="AM351" s="863"/>
      <c r="AN351" s="864"/>
      <c r="AO351" s="862"/>
      <c r="AP351" s="863"/>
      <c r="AQ351" s="863"/>
      <c r="AR351" s="864"/>
      <c r="AS351" s="862"/>
      <c r="AT351" s="863"/>
      <c r="AU351" s="863"/>
      <c r="AV351" s="864"/>
      <c r="AW351" s="862"/>
      <c r="AX351" s="863"/>
      <c r="AY351" s="863"/>
      <c r="AZ351" s="864"/>
      <c r="BA351" s="862"/>
      <c r="BB351" s="863"/>
      <c r="BC351" s="863"/>
      <c r="BD351" s="864"/>
      <c r="BE351" s="862"/>
      <c r="BF351" s="863"/>
      <c r="BG351" s="863"/>
      <c r="BH351" s="864"/>
      <c r="BI351" s="862"/>
      <c r="BJ351" s="863"/>
      <c r="BK351" s="863"/>
      <c r="BL351" s="864"/>
      <c r="BM351" s="862"/>
      <c r="BN351" s="863"/>
      <c r="BO351" s="863"/>
      <c r="BP351" s="864"/>
      <c r="BQ351" s="862"/>
      <c r="BR351" s="863"/>
      <c r="BS351" s="863"/>
      <c r="BT351" s="864"/>
      <c r="BU351" s="862"/>
      <c r="BV351" s="863"/>
      <c r="BW351" s="863"/>
      <c r="BX351" s="864"/>
      <c r="BY351" s="534"/>
      <c r="BZ351" s="519"/>
      <c r="CB351" s="515"/>
      <c r="CC351" s="440"/>
      <c r="CD351" s="11"/>
      <c r="CE351" s="11"/>
      <c r="CF351" s="11"/>
      <c r="CG351" s="11"/>
      <c r="CH351" s="11"/>
      <c r="CI351" s="11"/>
    </row>
    <row r="352" spans="2:87" ht="24" customHeight="1">
      <c r="B352" s="35"/>
      <c r="C352" s="534"/>
      <c r="D352" s="534"/>
      <c r="E352" s="856"/>
      <c r="F352" s="857"/>
      <c r="G352" s="857"/>
      <c r="H352" s="857"/>
      <c r="I352" s="857"/>
      <c r="J352" s="857"/>
      <c r="K352" s="857"/>
      <c r="L352" s="857"/>
      <c r="M352" s="857"/>
      <c r="N352" s="858"/>
      <c r="O352" s="823"/>
      <c r="P352" s="824"/>
      <c r="Q352" s="824"/>
      <c r="R352" s="824"/>
      <c r="S352" s="824"/>
      <c r="T352" s="824"/>
      <c r="U352" s="824"/>
      <c r="V352" s="824"/>
      <c r="W352" s="824"/>
      <c r="X352" s="824"/>
      <c r="Y352" s="824"/>
      <c r="Z352" s="824"/>
      <c r="AA352" s="824"/>
      <c r="AB352" s="825"/>
      <c r="AC352" s="865"/>
      <c r="AD352" s="866"/>
      <c r="AE352" s="866"/>
      <c r="AF352" s="867"/>
      <c r="AG352" s="865"/>
      <c r="AH352" s="866"/>
      <c r="AI352" s="866"/>
      <c r="AJ352" s="867"/>
      <c r="AK352" s="865"/>
      <c r="AL352" s="866"/>
      <c r="AM352" s="866"/>
      <c r="AN352" s="867"/>
      <c r="AO352" s="865"/>
      <c r="AP352" s="866"/>
      <c r="AQ352" s="866"/>
      <c r="AR352" s="867"/>
      <c r="AS352" s="865"/>
      <c r="AT352" s="866"/>
      <c r="AU352" s="866"/>
      <c r="AV352" s="867"/>
      <c r="AW352" s="865"/>
      <c r="AX352" s="866"/>
      <c r="AY352" s="866"/>
      <c r="AZ352" s="867"/>
      <c r="BA352" s="865"/>
      <c r="BB352" s="866"/>
      <c r="BC352" s="866"/>
      <c r="BD352" s="867"/>
      <c r="BE352" s="865"/>
      <c r="BF352" s="866"/>
      <c r="BG352" s="866"/>
      <c r="BH352" s="867"/>
      <c r="BI352" s="865"/>
      <c r="BJ352" s="866"/>
      <c r="BK352" s="866"/>
      <c r="BL352" s="867"/>
      <c r="BM352" s="865"/>
      <c r="BN352" s="866"/>
      <c r="BO352" s="866"/>
      <c r="BP352" s="867"/>
      <c r="BQ352" s="865"/>
      <c r="BR352" s="866"/>
      <c r="BS352" s="866"/>
      <c r="BT352" s="867"/>
      <c r="BU352" s="865"/>
      <c r="BV352" s="866"/>
      <c r="BW352" s="866"/>
      <c r="BX352" s="867"/>
      <c r="BY352" s="534"/>
      <c r="BZ352" s="519"/>
      <c r="CB352" s="515"/>
      <c r="CC352" s="440"/>
      <c r="CD352" s="11"/>
      <c r="CE352" s="11"/>
      <c r="CF352" s="11"/>
      <c r="CG352" s="11"/>
      <c r="CH352" s="11"/>
      <c r="CI352" s="11"/>
    </row>
    <row r="353" spans="2:87" ht="24" customHeight="1">
      <c r="B353" s="35"/>
      <c r="C353" s="534"/>
      <c r="D353" s="534"/>
      <c r="E353" s="853" t="s">
        <v>391</v>
      </c>
      <c r="F353" s="854"/>
      <c r="G353" s="854"/>
      <c r="H353" s="854"/>
      <c r="I353" s="854"/>
      <c r="J353" s="854"/>
      <c r="K353" s="854"/>
      <c r="L353" s="854"/>
      <c r="M353" s="854"/>
      <c r="N353" s="855"/>
      <c r="O353" s="859"/>
      <c r="P353" s="860"/>
      <c r="Q353" s="860"/>
      <c r="R353" s="860"/>
      <c r="S353" s="860"/>
      <c r="T353" s="860"/>
      <c r="U353" s="860"/>
      <c r="V353" s="860"/>
      <c r="W353" s="860"/>
      <c r="X353" s="860"/>
      <c r="Y353" s="860"/>
      <c r="Z353" s="860"/>
      <c r="AA353" s="860"/>
      <c r="AB353" s="861"/>
      <c r="AC353" s="862"/>
      <c r="AD353" s="863"/>
      <c r="AE353" s="863"/>
      <c r="AF353" s="864"/>
      <c r="AG353" s="862"/>
      <c r="AH353" s="863"/>
      <c r="AI353" s="863"/>
      <c r="AJ353" s="864"/>
      <c r="AK353" s="862"/>
      <c r="AL353" s="863"/>
      <c r="AM353" s="863"/>
      <c r="AN353" s="864"/>
      <c r="AO353" s="862"/>
      <c r="AP353" s="863"/>
      <c r="AQ353" s="863"/>
      <c r="AR353" s="864"/>
      <c r="AS353" s="862"/>
      <c r="AT353" s="863"/>
      <c r="AU353" s="863"/>
      <c r="AV353" s="864"/>
      <c r="AW353" s="862"/>
      <c r="AX353" s="863"/>
      <c r="AY353" s="863"/>
      <c r="AZ353" s="864"/>
      <c r="BA353" s="862"/>
      <c r="BB353" s="863"/>
      <c r="BC353" s="863"/>
      <c r="BD353" s="864"/>
      <c r="BE353" s="862"/>
      <c r="BF353" s="863"/>
      <c r="BG353" s="863"/>
      <c r="BH353" s="864"/>
      <c r="BI353" s="862"/>
      <c r="BJ353" s="863"/>
      <c r="BK353" s="863"/>
      <c r="BL353" s="864"/>
      <c r="BM353" s="862"/>
      <c r="BN353" s="863"/>
      <c r="BO353" s="863"/>
      <c r="BP353" s="864"/>
      <c r="BQ353" s="862"/>
      <c r="BR353" s="863"/>
      <c r="BS353" s="863"/>
      <c r="BT353" s="864"/>
      <c r="BU353" s="862"/>
      <c r="BV353" s="863"/>
      <c r="BW353" s="863"/>
      <c r="BX353" s="864"/>
      <c r="BY353" s="534"/>
      <c r="BZ353" s="519"/>
      <c r="CB353" s="515"/>
      <c r="CC353" s="440"/>
      <c r="CD353" s="11"/>
      <c r="CE353" s="11"/>
      <c r="CF353" s="11"/>
      <c r="CG353" s="11"/>
      <c r="CH353" s="11"/>
      <c r="CI353" s="11"/>
    </row>
    <row r="354" spans="2:87" ht="24" customHeight="1">
      <c r="B354" s="35"/>
      <c r="C354" s="534"/>
      <c r="D354" s="534"/>
      <c r="E354" s="856"/>
      <c r="F354" s="857"/>
      <c r="G354" s="857"/>
      <c r="H354" s="857"/>
      <c r="I354" s="857"/>
      <c r="J354" s="857"/>
      <c r="K354" s="857"/>
      <c r="L354" s="857"/>
      <c r="M354" s="857"/>
      <c r="N354" s="858"/>
      <c r="O354" s="823"/>
      <c r="P354" s="824"/>
      <c r="Q354" s="824"/>
      <c r="R354" s="824"/>
      <c r="S354" s="824"/>
      <c r="T354" s="824"/>
      <c r="U354" s="824"/>
      <c r="V354" s="824"/>
      <c r="W354" s="824"/>
      <c r="X354" s="824"/>
      <c r="Y354" s="824"/>
      <c r="Z354" s="824"/>
      <c r="AA354" s="824"/>
      <c r="AB354" s="825"/>
      <c r="AC354" s="826"/>
      <c r="AD354" s="827"/>
      <c r="AE354" s="827"/>
      <c r="AF354" s="828"/>
      <c r="AG354" s="826"/>
      <c r="AH354" s="827"/>
      <c r="AI354" s="827"/>
      <c r="AJ354" s="828"/>
      <c r="AK354" s="826"/>
      <c r="AL354" s="827"/>
      <c r="AM354" s="827"/>
      <c r="AN354" s="828"/>
      <c r="AO354" s="826"/>
      <c r="AP354" s="827"/>
      <c r="AQ354" s="827"/>
      <c r="AR354" s="828"/>
      <c r="AS354" s="826"/>
      <c r="AT354" s="827"/>
      <c r="AU354" s="827"/>
      <c r="AV354" s="828"/>
      <c r="AW354" s="826"/>
      <c r="AX354" s="827"/>
      <c r="AY354" s="827"/>
      <c r="AZ354" s="828"/>
      <c r="BA354" s="826"/>
      <c r="BB354" s="827"/>
      <c r="BC354" s="827"/>
      <c r="BD354" s="828"/>
      <c r="BE354" s="826"/>
      <c r="BF354" s="827"/>
      <c r="BG354" s="827"/>
      <c r="BH354" s="828"/>
      <c r="BI354" s="826"/>
      <c r="BJ354" s="827"/>
      <c r="BK354" s="827"/>
      <c r="BL354" s="828"/>
      <c r="BM354" s="826"/>
      <c r="BN354" s="827"/>
      <c r="BO354" s="827"/>
      <c r="BP354" s="828"/>
      <c r="BQ354" s="826"/>
      <c r="BR354" s="827"/>
      <c r="BS354" s="827"/>
      <c r="BT354" s="828"/>
      <c r="BU354" s="826"/>
      <c r="BV354" s="827"/>
      <c r="BW354" s="827"/>
      <c r="BX354" s="828"/>
      <c r="BY354" s="534"/>
      <c r="BZ354" s="519"/>
      <c r="CB354" s="515"/>
      <c r="CC354" s="440"/>
      <c r="CD354" s="11"/>
      <c r="CE354" s="11"/>
      <c r="CF354" s="11"/>
      <c r="CG354" s="11"/>
      <c r="CH354" s="11"/>
      <c r="CI354" s="11"/>
    </row>
    <row r="355" spans="2:87" ht="24" customHeight="1">
      <c r="B355" s="35"/>
      <c r="C355" s="534"/>
      <c r="D355" s="534"/>
      <c r="E355" s="853" t="s">
        <v>392</v>
      </c>
      <c r="F355" s="854"/>
      <c r="G355" s="854"/>
      <c r="H355" s="854"/>
      <c r="I355" s="854"/>
      <c r="J355" s="854"/>
      <c r="K355" s="854"/>
      <c r="L355" s="854"/>
      <c r="M355" s="854"/>
      <c r="N355" s="855"/>
      <c r="O355" s="859"/>
      <c r="P355" s="860"/>
      <c r="Q355" s="860"/>
      <c r="R355" s="860"/>
      <c r="S355" s="860"/>
      <c r="T355" s="860"/>
      <c r="U355" s="860"/>
      <c r="V355" s="860"/>
      <c r="W355" s="860"/>
      <c r="X355" s="860"/>
      <c r="Y355" s="860"/>
      <c r="Z355" s="860"/>
      <c r="AA355" s="860"/>
      <c r="AB355" s="861"/>
      <c r="AC355" s="802"/>
      <c r="AD355" s="803"/>
      <c r="AE355" s="803"/>
      <c r="AF355" s="804"/>
      <c r="AG355" s="802"/>
      <c r="AH355" s="803"/>
      <c r="AI355" s="803"/>
      <c r="AJ355" s="804"/>
      <c r="AK355" s="802"/>
      <c r="AL355" s="803"/>
      <c r="AM355" s="803"/>
      <c r="AN355" s="804"/>
      <c r="AO355" s="802"/>
      <c r="AP355" s="803"/>
      <c r="AQ355" s="803"/>
      <c r="AR355" s="804"/>
      <c r="AS355" s="802"/>
      <c r="AT355" s="803"/>
      <c r="AU355" s="803"/>
      <c r="AV355" s="804"/>
      <c r="AW355" s="802"/>
      <c r="AX355" s="803"/>
      <c r="AY355" s="803"/>
      <c r="AZ355" s="804"/>
      <c r="BA355" s="802"/>
      <c r="BB355" s="803"/>
      <c r="BC355" s="803"/>
      <c r="BD355" s="804"/>
      <c r="BE355" s="802"/>
      <c r="BF355" s="803"/>
      <c r="BG355" s="803"/>
      <c r="BH355" s="804"/>
      <c r="BI355" s="802"/>
      <c r="BJ355" s="803"/>
      <c r="BK355" s="803"/>
      <c r="BL355" s="804"/>
      <c r="BM355" s="802"/>
      <c r="BN355" s="803"/>
      <c r="BO355" s="803"/>
      <c r="BP355" s="804"/>
      <c r="BQ355" s="802"/>
      <c r="BR355" s="803"/>
      <c r="BS355" s="803"/>
      <c r="BT355" s="804"/>
      <c r="BU355" s="802"/>
      <c r="BV355" s="803"/>
      <c r="BW355" s="803"/>
      <c r="BX355" s="804"/>
      <c r="BY355" s="534"/>
      <c r="BZ355" s="519"/>
      <c r="CB355" s="515"/>
      <c r="CC355" s="440"/>
      <c r="CD355" s="11"/>
      <c r="CE355" s="11"/>
      <c r="CF355" s="11"/>
      <c r="CG355" s="11"/>
      <c r="CH355" s="11"/>
      <c r="CI355" s="11"/>
    </row>
    <row r="356" spans="2:87" ht="24" customHeight="1">
      <c r="B356" s="35"/>
      <c r="C356" s="534"/>
      <c r="D356" s="534"/>
      <c r="E356" s="856"/>
      <c r="F356" s="857"/>
      <c r="G356" s="857"/>
      <c r="H356" s="857"/>
      <c r="I356" s="857"/>
      <c r="J356" s="857"/>
      <c r="K356" s="857"/>
      <c r="L356" s="857"/>
      <c r="M356" s="857"/>
      <c r="N356" s="858"/>
      <c r="O356" s="823"/>
      <c r="P356" s="824"/>
      <c r="Q356" s="824"/>
      <c r="R356" s="824"/>
      <c r="S356" s="824"/>
      <c r="T356" s="824"/>
      <c r="U356" s="824"/>
      <c r="V356" s="824"/>
      <c r="W356" s="824"/>
      <c r="X356" s="824"/>
      <c r="Y356" s="824"/>
      <c r="Z356" s="824"/>
      <c r="AA356" s="824"/>
      <c r="AB356" s="825"/>
      <c r="AC356" s="826"/>
      <c r="AD356" s="827"/>
      <c r="AE356" s="827"/>
      <c r="AF356" s="828"/>
      <c r="AG356" s="826"/>
      <c r="AH356" s="827"/>
      <c r="AI356" s="827"/>
      <c r="AJ356" s="828"/>
      <c r="AK356" s="826"/>
      <c r="AL356" s="827"/>
      <c r="AM356" s="827"/>
      <c r="AN356" s="828"/>
      <c r="AO356" s="826"/>
      <c r="AP356" s="827"/>
      <c r="AQ356" s="827"/>
      <c r="AR356" s="828"/>
      <c r="AS356" s="826"/>
      <c r="AT356" s="827"/>
      <c r="AU356" s="827"/>
      <c r="AV356" s="828"/>
      <c r="AW356" s="826"/>
      <c r="AX356" s="827"/>
      <c r="AY356" s="827"/>
      <c r="AZ356" s="828"/>
      <c r="BA356" s="826"/>
      <c r="BB356" s="827"/>
      <c r="BC356" s="827"/>
      <c r="BD356" s="828"/>
      <c r="BE356" s="826"/>
      <c r="BF356" s="827"/>
      <c r="BG356" s="827"/>
      <c r="BH356" s="828"/>
      <c r="BI356" s="826"/>
      <c r="BJ356" s="827"/>
      <c r="BK356" s="827"/>
      <c r="BL356" s="828"/>
      <c r="BM356" s="826"/>
      <c r="BN356" s="827"/>
      <c r="BO356" s="827"/>
      <c r="BP356" s="828"/>
      <c r="BQ356" s="826"/>
      <c r="BR356" s="827"/>
      <c r="BS356" s="827"/>
      <c r="BT356" s="828"/>
      <c r="BU356" s="826"/>
      <c r="BV356" s="827"/>
      <c r="BW356" s="827"/>
      <c r="BX356" s="828"/>
      <c r="BY356" s="534"/>
      <c r="BZ356" s="519"/>
      <c r="CB356" s="515"/>
      <c r="CC356" s="440"/>
      <c r="CD356" s="11"/>
      <c r="CE356" s="11"/>
      <c r="CF356" s="11"/>
      <c r="CG356" s="11"/>
      <c r="CH356" s="11"/>
      <c r="CI356" s="11"/>
    </row>
    <row r="357" spans="2:87" ht="10.5" customHeight="1" thickBot="1">
      <c r="B357" s="37"/>
      <c r="C357" s="406"/>
      <c r="D357" s="406"/>
      <c r="E357" s="406"/>
      <c r="F357" s="406"/>
      <c r="G357" s="406"/>
      <c r="H357" s="406"/>
      <c r="I357" s="406"/>
      <c r="J357" s="406"/>
      <c r="K357" s="406"/>
      <c r="L357" s="406"/>
      <c r="M357" s="406"/>
      <c r="N357" s="406"/>
      <c r="O357" s="406"/>
      <c r="P357" s="406"/>
      <c r="Q357" s="406"/>
      <c r="R357" s="406"/>
      <c r="S357" s="406"/>
      <c r="T357" s="406"/>
      <c r="U357" s="406"/>
      <c r="V357" s="406"/>
      <c r="W357" s="406"/>
      <c r="X357" s="406"/>
      <c r="Y357" s="406"/>
      <c r="Z357" s="406"/>
      <c r="AA357" s="406"/>
      <c r="AB357" s="406"/>
      <c r="AC357" s="406"/>
      <c r="AD357" s="406"/>
      <c r="AE357" s="406"/>
      <c r="AF357" s="406"/>
      <c r="AG357" s="406"/>
      <c r="AH357" s="406"/>
      <c r="AI357" s="406"/>
      <c r="AJ357" s="406"/>
      <c r="AK357" s="406"/>
      <c r="AL357" s="406"/>
      <c r="AM357" s="406"/>
      <c r="AN357" s="406"/>
      <c r="AO357" s="406"/>
      <c r="AP357" s="406"/>
      <c r="AQ357" s="406"/>
      <c r="AR357" s="406"/>
      <c r="AS357" s="406"/>
      <c r="AT357" s="406"/>
      <c r="AU357" s="406"/>
      <c r="AV357" s="406"/>
      <c r="AW357" s="406"/>
      <c r="AX357" s="406"/>
      <c r="AY357" s="406"/>
      <c r="AZ357" s="406"/>
      <c r="BA357" s="406"/>
      <c r="BB357" s="406"/>
      <c r="BC357" s="406"/>
      <c r="BD357" s="406"/>
      <c r="BE357" s="406"/>
      <c r="BF357" s="406"/>
      <c r="BG357" s="406"/>
      <c r="BH357" s="406"/>
      <c r="BI357" s="406"/>
      <c r="BJ357" s="406"/>
      <c r="BK357" s="406"/>
      <c r="BL357" s="406"/>
      <c r="BM357" s="406"/>
      <c r="BN357" s="406"/>
      <c r="BO357" s="406"/>
      <c r="BP357" s="406"/>
      <c r="BQ357" s="406"/>
      <c r="BR357" s="406"/>
      <c r="BS357" s="406"/>
      <c r="BT357" s="406"/>
      <c r="BU357" s="406"/>
      <c r="BV357" s="406"/>
      <c r="BW357" s="406"/>
      <c r="BX357" s="406"/>
      <c r="BY357" s="406"/>
      <c r="BZ357" s="38"/>
      <c r="CA357" s="25"/>
      <c r="CB357" s="441"/>
      <c r="CC357" s="442"/>
      <c r="CD357" s="11"/>
      <c r="CE357" s="11"/>
      <c r="CF357" s="11"/>
      <c r="CG357" s="11"/>
      <c r="CH357" s="11"/>
      <c r="CI357" s="11"/>
    </row>
    <row r="358" spans="2:87" ht="18.75" customHeight="1">
      <c r="B358" s="405"/>
      <c r="C358" s="821" t="s">
        <v>407</v>
      </c>
      <c r="D358" s="821"/>
      <c r="E358" s="821"/>
      <c r="F358" s="821"/>
      <c r="G358" s="821"/>
      <c r="H358" s="821"/>
      <c r="I358" s="821"/>
      <c r="J358" s="821"/>
      <c r="K358" s="821"/>
      <c r="L358" s="821"/>
      <c r="M358" s="821"/>
      <c r="N358" s="821"/>
      <c r="O358" s="821"/>
      <c r="P358" s="821"/>
      <c r="Q358" s="821"/>
      <c r="R358" s="821"/>
      <c r="S358" s="821"/>
      <c r="T358" s="821"/>
      <c r="U358" s="821"/>
      <c r="V358" s="821"/>
      <c r="W358" s="821"/>
      <c r="X358" s="821"/>
      <c r="Y358" s="821"/>
      <c r="Z358" s="821"/>
      <c r="AA358" s="821"/>
      <c r="AB358" s="821"/>
      <c r="AC358" s="821"/>
      <c r="AD358" s="821"/>
      <c r="AE358" s="821"/>
      <c r="AF358" s="821"/>
      <c r="AG358" s="821"/>
      <c r="AH358" s="821"/>
      <c r="AI358" s="821"/>
      <c r="AJ358" s="821"/>
      <c r="AK358" s="821"/>
      <c r="AL358" s="821"/>
      <c r="AM358" s="821"/>
      <c r="AN358" s="821"/>
      <c r="AO358" s="821"/>
      <c r="AP358" s="821"/>
      <c r="AQ358" s="821"/>
      <c r="AR358" s="821"/>
      <c r="AS358" s="821"/>
      <c r="AT358" s="821"/>
      <c r="AU358" s="821"/>
      <c r="AV358" s="821"/>
      <c r="AW358" s="821"/>
      <c r="AX358" s="821"/>
      <c r="AY358" s="821"/>
      <c r="AZ358" s="821"/>
      <c r="BA358" s="821"/>
      <c r="BB358" s="821"/>
      <c r="BC358" s="821"/>
      <c r="BD358" s="821"/>
      <c r="BE358" s="821"/>
      <c r="BF358" s="821"/>
      <c r="BG358" s="821"/>
      <c r="BH358" s="821"/>
      <c r="BI358" s="821"/>
      <c r="BJ358" s="821"/>
      <c r="BK358" s="821"/>
      <c r="BL358" s="821"/>
      <c r="BM358" s="821"/>
      <c r="BN358" s="821"/>
      <c r="BO358" s="821"/>
      <c r="BP358" s="821"/>
      <c r="BQ358" s="821"/>
      <c r="BR358" s="821"/>
      <c r="BS358" s="821"/>
      <c r="BT358" s="821"/>
      <c r="BU358" s="821"/>
      <c r="BV358" s="821"/>
      <c r="BW358" s="821"/>
      <c r="BX358" s="821"/>
      <c r="BY358" s="821"/>
      <c r="BZ358" s="408"/>
      <c r="CA358" s="23"/>
      <c r="CB358" s="421"/>
      <c r="CC358" s="422"/>
      <c r="CD358" s="11"/>
      <c r="CE358" s="11"/>
      <c r="CF358" s="11"/>
      <c r="CG358" s="11"/>
      <c r="CH358" s="11"/>
      <c r="CI358" s="11"/>
    </row>
    <row r="359" spans="2:87" ht="18.75" customHeight="1">
      <c r="B359" s="35"/>
      <c r="C359" s="801" t="s">
        <v>408</v>
      </c>
      <c r="D359" s="801"/>
      <c r="E359" s="801"/>
      <c r="F359" s="801"/>
      <c r="G359" s="801"/>
      <c r="H359" s="801"/>
      <c r="I359" s="801"/>
      <c r="J359" s="801"/>
      <c r="K359" s="801"/>
      <c r="L359" s="801"/>
      <c r="M359" s="801"/>
      <c r="N359" s="801"/>
      <c r="O359" s="801"/>
      <c r="P359" s="801"/>
      <c r="Q359" s="801"/>
      <c r="R359" s="801"/>
      <c r="S359" s="801"/>
      <c r="T359" s="801"/>
      <c r="U359" s="801"/>
      <c r="V359" s="801"/>
      <c r="W359" s="801"/>
      <c r="X359" s="801"/>
      <c r="Y359" s="801"/>
      <c r="Z359" s="801"/>
      <c r="AA359" s="801"/>
      <c r="AB359" s="801"/>
      <c r="AC359" s="801"/>
      <c r="AD359" s="801"/>
      <c r="AE359" s="801"/>
      <c r="AF359" s="801"/>
      <c r="AG359" s="801"/>
      <c r="AH359" s="801"/>
      <c r="AI359" s="801"/>
      <c r="AJ359" s="801"/>
      <c r="AK359" s="801"/>
      <c r="AL359" s="801"/>
      <c r="AM359" s="801"/>
      <c r="AN359" s="801"/>
      <c r="AO359" s="801"/>
      <c r="AP359" s="801"/>
      <c r="AQ359" s="801"/>
      <c r="AR359" s="801"/>
      <c r="AS359" s="801"/>
      <c r="AT359" s="801"/>
      <c r="AU359" s="801"/>
      <c r="AV359" s="801"/>
      <c r="AW359" s="801"/>
      <c r="AX359" s="801"/>
      <c r="AY359" s="801"/>
      <c r="AZ359" s="801"/>
      <c r="BA359" s="801"/>
      <c r="BB359" s="801"/>
      <c r="BC359" s="801"/>
      <c r="BD359" s="801"/>
      <c r="BE359" s="801"/>
      <c r="BF359" s="801"/>
      <c r="BG359" s="801"/>
      <c r="BH359" s="801"/>
      <c r="BI359" s="801"/>
      <c r="BJ359" s="801"/>
      <c r="BK359" s="801"/>
      <c r="BL359" s="801"/>
      <c r="BM359" s="801"/>
      <c r="BN359" s="801"/>
      <c r="BO359" s="801"/>
      <c r="BP359" s="801"/>
      <c r="BQ359" s="801"/>
      <c r="BR359" s="801"/>
      <c r="BS359" s="801"/>
      <c r="BT359" s="801"/>
      <c r="BU359" s="801"/>
      <c r="BV359" s="801"/>
      <c r="BW359" s="801"/>
      <c r="BX359" s="801"/>
      <c r="BY359" s="801"/>
      <c r="BZ359" s="519"/>
      <c r="CB359" s="515"/>
      <c r="CC359" s="440"/>
      <c r="CD359" s="11"/>
      <c r="CE359" s="11"/>
      <c r="CF359" s="11"/>
      <c r="CG359" s="11"/>
      <c r="CH359" s="11"/>
      <c r="CI359" s="11"/>
    </row>
    <row r="360" spans="2:87" ht="18.75" customHeight="1">
      <c r="B360" s="35"/>
      <c r="C360" s="522"/>
      <c r="D360" s="523"/>
      <c r="E360" s="798" t="s">
        <v>409</v>
      </c>
      <c r="F360" s="798"/>
      <c r="G360" s="798"/>
      <c r="H360" s="798"/>
      <c r="I360" s="798"/>
      <c r="J360" s="798"/>
      <c r="K360" s="798"/>
      <c r="L360" s="798"/>
      <c r="M360" s="798"/>
      <c r="N360" s="798"/>
      <c r="O360" s="798"/>
      <c r="P360" s="798"/>
      <c r="Q360" s="798"/>
      <c r="R360" s="798"/>
      <c r="S360" s="798"/>
      <c r="T360" s="798"/>
      <c r="U360" s="798"/>
      <c r="V360" s="798"/>
      <c r="W360" s="798"/>
      <c r="X360" s="798"/>
      <c r="Y360" s="798"/>
      <c r="Z360" s="798"/>
      <c r="AA360" s="798"/>
      <c r="AB360" s="798"/>
      <c r="AC360" s="798" t="s">
        <v>410</v>
      </c>
      <c r="AD360" s="798"/>
      <c r="AE360" s="798"/>
      <c r="AF360" s="798"/>
      <c r="AG360" s="798"/>
      <c r="AH360" s="798"/>
      <c r="AI360" s="798"/>
      <c r="AJ360" s="798"/>
      <c r="AK360" s="798"/>
      <c r="AL360" s="798"/>
      <c r="AM360" s="798"/>
      <c r="AN360" s="798"/>
      <c r="AO360" s="798"/>
      <c r="AP360" s="798"/>
      <c r="AQ360" s="798"/>
      <c r="AR360" s="798"/>
      <c r="AS360" s="798"/>
      <c r="AT360" s="798"/>
      <c r="AU360" s="798"/>
      <c r="AV360" s="798"/>
      <c r="AW360" s="798"/>
      <c r="AX360" s="798"/>
      <c r="AY360" s="798"/>
      <c r="AZ360" s="798"/>
      <c r="BA360" s="798"/>
      <c r="BB360" s="798"/>
      <c r="BC360" s="798"/>
      <c r="BD360" s="798"/>
      <c r="BE360" s="798"/>
      <c r="BF360" s="798"/>
      <c r="BG360" s="798"/>
      <c r="BH360" s="798"/>
      <c r="BI360" s="798"/>
      <c r="BJ360" s="798"/>
      <c r="BK360" s="798"/>
      <c r="BL360" s="798"/>
      <c r="BM360" s="798"/>
      <c r="BN360" s="798"/>
      <c r="BO360" s="798"/>
      <c r="BP360" s="798"/>
      <c r="BQ360" s="798"/>
      <c r="BR360" s="798"/>
      <c r="BS360" s="798"/>
      <c r="BT360" s="798"/>
      <c r="BU360" s="798"/>
      <c r="BV360" s="798"/>
      <c r="BW360" s="798"/>
      <c r="BX360" s="798"/>
      <c r="BY360" s="798"/>
      <c r="BZ360" s="519"/>
      <c r="CB360" s="515"/>
      <c r="CC360" s="440"/>
      <c r="CD360" s="11"/>
      <c r="CE360" s="11"/>
      <c r="CF360" s="11"/>
      <c r="CG360" s="11"/>
      <c r="CH360" s="11"/>
      <c r="CI360" s="11"/>
    </row>
    <row r="361" spans="2:87" ht="39" customHeight="1">
      <c r="B361" s="35"/>
      <c r="C361" s="522"/>
      <c r="D361" s="523"/>
      <c r="E361" s="799"/>
      <c r="F361" s="799"/>
      <c r="G361" s="799"/>
      <c r="H361" s="799"/>
      <c r="I361" s="799"/>
      <c r="J361" s="799"/>
      <c r="K361" s="799"/>
      <c r="L361" s="799"/>
      <c r="M361" s="799"/>
      <c r="N361" s="799"/>
      <c r="O361" s="799"/>
      <c r="P361" s="799"/>
      <c r="Q361" s="799"/>
      <c r="R361" s="799"/>
      <c r="S361" s="799"/>
      <c r="T361" s="799"/>
      <c r="U361" s="799"/>
      <c r="V361" s="799"/>
      <c r="W361" s="799"/>
      <c r="X361" s="799"/>
      <c r="Y361" s="799"/>
      <c r="Z361" s="799"/>
      <c r="AA361" s="799"/>
      <c r="AB361" s="799"/>
      <c r="AC361" s="800"/>
      <c r="AD361" s="800"/>
      <c r="AE361" s="800"/>
      <c r="AF361" s="800"/>
      <c r="AG361" s="800"/>
      <c r="AH361" s="800"/>
      <c r="AI361" s="800"/>
      <c r="AJ361" s="800"/>
      <c r="AK361" s="800"/>
      <c r="AL361" s="800"/>
      <c r="AM361" s="800"/>
      <c r="AN361" s="800"/>
      <c r="AO361" s="800"/>
      <c r="AP361" s="800"/>
      <c r="AQ361" s="800"/>
      <c r="AR361" s="800"/>
      <c r="AS361" s="800"/>
      <c r="AT361" s="800"/>
      <c r="AU361" s="800"/>
      <c r="AV361" s="800"/>
      <c r="AW361" s="800"/>
      <c r="AX361" s="800"/>
      <c r="AY361" s="800"/>
      <c r="AZ361" s="800"/>
      <c r="BA361" s="800"/>
      <c r="BB361" s="800"/>
      <c r="BC361" s="800"/>
      <c r="BD361" s="800"/>
      <c r="BE361" s="800"/>
      <c r="BF361" s="800"/>
      <c r="BG361" s="800"/>
      <c r="BH361" s="800"/>
      <c r="BI361" s="800"/>
      <c r="BJ361" s="800"/>
      <c r="BK361" s="800"/>
      <c r="BL361" s="800"/>
      <c r="BM361" s="800"/>
      <c r="BN361" s="800"/>
      <c r="BO361" s="800"/>
      <c r="BP361" s="800"/>
      <c r="BQ361" s="800"/>
      <c r="BR361" s="800"/>
      <c r="BS361" s="800"/>
      <c r="BT361" s="800"/>
      <c r="BU361" s="800"/>
      <c r="BV361" s="800"/>
      <c r="BW361" s="800"/>
      <c r="BX361" s="800"/>
      <c r="BY361" s="800"/>
      <c r="BZ361" s="519"/>
      <c r="CB361" s="515"/>
      <c r="CC361" s="440"/>
      <c r="CD361" s="11"/>
      <c r="CE361" s="11"/>
      <c r="CF361" s="11"/>
      <c r="CG361" s="11"/>
      <c r="CH361" s="11"/>
      <c r="CI361" s="11"/>
    </row>
    <row r="362" spans="2:87" ht="39" customHeight="1">
      <c r="B362" s="35"/>
      <c r="C362" s="522"/>
      <c r="D362" s="523"/>
      <c r="E362" s="799"/>
      <c r="F362" s="799"/>
      <c r="G362" s="799"/>
      <c r="H362" s="799"/>
      <c r="I362" s="799"/>
      <c r="J362" s="799"/>
      <c r="K362" s="799"/>
      <c r="L362" s="799"/>
      <c r="M362" s="799"/>
      <c r="N362" s="799"/>
      <c r="O362" s="799"/>
      <c r="P362" s="799"/>
      <c r="Q362" s="799"/>
      <c r="R362" s="799"/>
      <c r="S362" s="799"/>
      <c r="T362" s="799"/>
      <c r="U362" s="799"/>
      <c r="V362" s="799"/>
      <c r="W362" s="799"/>
      <c r="X362" s="799"/>
      <c r="Y362" s="799"/>
      <c r="Z362" s="799"/>
      <c r="AA362" s="799"/>
      <c r="AB362" s="799"/>
      <c r="AC362" s="800"/>
      <c r="AD362" s="800"/>
      <c r="AE362" s="800"/>
      <c r="AF362" s="800"/>
      <c r="AG362" s="800"/>
      <c r="AH362" s="800"/>
      <c r="AI362" s="800"/>
      <c r="AJ362" s="800"/>
      <c r="AK362" s="800"/>
      <c r="AL362" s="800"/>
      <c r="AM362" s="800"/>
      <c r="AN362" s="800"/>
      <c r="AO362" s="800"/>
      <c r="AP362" s="800"/>
      <c r="AQ362" s="800"/>
      <c r="AR362" s="800"/>
      <c r="AS362" s="800"/>
      <c r="AT362" s="800"/>
      <c r="AU362" s="800"/>
      <c r="AV362" s="800"/>
      <c r="AW362" s="800"/>
      <c r="AX362" s="800"/>
      <c r="AY362" s="800"/>
      <c r="AZ362" s="800"/>
      <c r="BA362" s="800"/>
      <c r="BB362" s="800"/>
      <c r="BC362" s="800"/>
      <c r="BD362" s="800"/>
      <c r="BE362" s="800"/>
      <c r="BF362" s="800"/>
      <c r="BG362" s="800"/>
      <c r="BH362" s="800"/>
      <c r="BI362" s="800"/>
      <c r="BJ362" s="800"/>
      <c r="BK362" s="800"/>
      <c r="BL362" s="800"/>
      <c r="BM362" s="800"/>
      <c r="BN362" s="800"/>
      <c r="BO362" s="800"/>
      <c r="BP362" s="800"/>
      <c r="BQ362" s="800"/>
      <c r="BR362" s="800"/>
      <c r="BS362" s="800"/>
      <c r="BT362" s="800"/>
      <c r="BU362" s="800"/>
      <c r="BV362" s="800"/>
      <c r="BW362" s="800"/>
      <c r="BX362" s="800"/>
      <c r="BY362" s="800"/>
      <c r="BZ362" s="519"/>
      <c r="CB362" s="515"/>
      <c r="CC362" s="440"/>
      <c r="CD362" s="11"/>
      <c r="CE362" s="11"/>
      <c r="CF362" s="11"/>
      <c r="CG362" s="11"/>
      <c r="CH362" s="11"/>
      <c r="CI362" s="11"/>
    </row>
    <row r="363" spans="2:87" ht="10.5" customHeight="1">
      <c r="B363" s="35"/>
      <c r="C363" s="526"/>
      <c r="D363" s="526"/>
      <c r="E363" s="526"/>
      <c r="F363" s="526"/>
      <c r="G363" s="526"/>
      <c r="H363" s="526"/>
      <c r="I363" s="526"/>
      <c r="J363" s="526"/>
      <c r="K363" s="526"/>
      <c r="L363" s="526"/>
      <c r="M363" s="526"/>
      <c r="N363" s="526"/>
      <c r="O363" s="526"/>
      <c r="P363" s="526"/>
      <c r="Q363" s="526"/>
      <c r="R363" s="526"/>
      <c r="S363" s="526"/>
      <c r="T363" s="526"/>
      <c r="U363" s="526"/>
      <c r="V363" s="526"/>
      <c r="W363" s="526"/>
      <c r="X363" s="526"/>
      <c r="Y363" s="526"/>
      <c r="Z363" s="526"/>
      <c r="AA363" s="526"/>
      <c r="AB363" s="526"/>
      <c r="AC363" s="526"/>
      <c r="AD363" s="526"/>
      <c r="AE363" s="526"/>
      <c r="AF363" s="526"/>
      <c r="AG363" s="526"/>
      <c r="AH363" s="526"/>
      <c r="AI363" s="526"/>
      <c r="AJ363" s="526"/>
      <c r="AK363" s="526"/>
      <c r="AL363" s="526"/>
      <c r="AM363" s="526"/>
      <c r="AN363" s="526"/>
      <c r="AO363" s="526"/>
      <c r="AP363" s="526"/>
      <c r="AQ363" s="526"/>
      <c r="AR363" s="526"/>
      <c r="AS363" s="526"/>
      <c r="AT363" s="526"/>
      <c r="AU363" s="526"/>
      <c r="AV363" s="526"/>
      <c r="AW363" s="526"/>
      <c r="AX363" s="526"/>
      <c r="AY363" s="526"/>
      <c r="AZ363" s="526"/>
      <c r="BA363" s="526"/>
      <c r="BB363" s="526"/>
      <c r="BC363" s="526"/>
      <c r="BD363" s="526"/>
      <c r="BE363" s="526"/>
      <c r="BF363" s="526"/>
      <c r="BG363" s="526"/>
      <c r="BH363" s="526"/>
      <c r="BI363" s="526"/>
      <c r="BJ363" s="526"/>
      <c r="BK363" s="526"/>
      <c r="BL363" s="526"/>
      <c r="BM363" s="526"/>
      <c r="BN363" s="526"/>
      <c r="BO363" s="526"/>
      <c r="BP363" s="526"/>
      <c r="BQ363" s="526"/>
      <c r="BR363" s="526"/>
      <c r="BS363" s="526"/>
      <c r="BT363" s="526"/>
      <c r="BU363" s="526"/>
      <c r="BV363" s="526"/>
      <c r="BW363" s="526"/>
      <c r="BX363" s="526"/>
      <c r="BY363" s="526"/>
      <c r="BZ363" s="519"/>
      <c r="CB363" s="515"/>
      <c r="CC363" s="440"/>
      <c r="CD363" s="11"/>
      <c r="CE363" s="11"/>
      <c r="CF363" s="11"/>
      <c r="CG363" s="11"/>
      <c r="CH363" s="11"/>
      <c r="CI363" s="11"/>
    </row>
    <row r="364" spans="2:87" ht="18.75" customHeight="1">
      <c r="B364" s="35"/>
      <c r="C364" s="801" t="s">
        <v>411</v>
      </c>
      <c r="D364" s="801"/>
      <c r="E364" s="801"/>
      <c r="F364" s="801"/>
      <c r="G364" s="801"/>
      <c r="H364" s="801"/>
      <c r="I364" s="801"/>
      <c r="J364" s="801"/>
      <c r="K364" s="801"/>
      <c r="L364" s="801"/>
      <c r="M364" s="801"/>
      <c r="N364" s="801"/>
      <c r="O364" s="801"/>
      <c r="P364" s="801"/>
      <c r="Q364" s="801"/>
      <c r="R364" s="801"/>
      <c r="S364" s="801"/>
      <c r="T364" s="801"/>
      <c r="U364" s="801"/>
      <c r="V364" s="801"/>
      <c r="W364" s="801"/>
      <c r="X364" s="801"/>
      <c r="Y364" s="801"/>
      <c r="Z364" s="801"/>
      <c r="AA364" s="801"/>
      <c r="AB364" s="801"/>
      <c r="AC364" s="801"/>
      <c r="AD364" s="801"/>
      <c r="AE364" s="801"/>
      <c r="AF364" s="801"/>
      <c r="AG364" s="801"/>
      <c r="AH364" s="801"/>
      <c r="AI364" s="801"/>
      <c r="AJ364" s="801"/>
      <c r="AK364" s="801"/>
      <c r="AL364" s="801"/>
      <c r="AM364" s="801"/>
      <c r="AN364" s="801"/>
      <c r="AO364" s="801"/>
      <c r="AP364" s="801"/>
      <c r="AQ364" s="801"/>
      <c r="AR364" s="801"/>
      <c r="AS364" s="801"/>
      <c r="AT364" s="801"/>
      <c r="AU364" s="801"/>
      <c r="AV364" s="801"/>
      <c r="AW364" s="801"/>
      <c r="AX364" s="801"/>
      <c r="AY364" s="801"/>
      <c r="AZ364" s="801"/>
      <c r="BA364" s="801"/>
      <c r="BB364" s="801"/>
      <c r="BC364" s="801"/>
      <c r="BD364" s="801"/>
      <c r="BE364" s="801"/>
      <c r="BF364" s="801"/>
      <c r="BG364" s="801"/>
      <c r="BH364" s="801"/>
      <c r="BI364" s="801"/>
      <c r="BJ364" s="801"/>
      <c r="BK364" s="801"/>
      <c r="BL364" s="801"/>
      <c r="BM364" s="801"/>
      <c r="BN364" s="801"/>
      <c r="BO364" s="801"/>
      <c r="BP364" s="801"/>
      <c r="BQ364" s="801"/>
      <c r="BR364" s="801"/>
      <c r="BS364" s="801"/>
      <c r="BT364" s="801"/>
      <c r="BU364" s="801"/>
      <c r="BV364" s="801"/>
      <c r="BW364" s="801"/>
      <c r="BX364" s="801"/>
      <c r="BY364" s="801"/>
      <c r="BZ364" s="519"/>
      <c r="CB364" s="515"/>
      <c r="CC364" s="440"/>
      <c r="CD364" s="11"/>
      <c r="CE364" s="11"/>
      <c r="CF364" s="11"/>
      <c r="CG364" s="11"/>
      <c r="CH364" s="11"/>
      <c r="CI364" s="11"/>
    </row>
    <row r="365" spans="2:87" ht="18" customHeight="1">
      <c r="B365" s="35"/>
      <c r="C365" s="522"/>
      <c r="E365" s="801" t="s">
        <v>412</v>
      </c>
      <c r="F365" s="801"/>
      <c r="G365" s="801"/>
      <c r="H365" s="801"/>
      <c r="I365" s="801"/>
      <c r="J365" s="801"/>
      <c r="K365" s="801"/>
      <c r="L365" s="801"/>
      <c r="M365" s="801"/>
      <c r="N365" s="801"/>
      <c r="O365" s="801"/>
      <c r="P365" s="801"/>
      <c r="Q365" s="801"/>
      <c r="R365" s="801"/>
      <c r="S365" s="801"/>
      <c r="T365" s="801"/>
      <c r="U365" s="801"/>
      <c r="V365" s="801"/>
      <c r="W365" s="801"/>
      <c r="X365" s="801"/>
      <c r="Y365" s="801"/>
      <c r="Z365" s="801"/>
      <c r="AA365" s="801"/>
      <c r="AB365" s="801"/>
      <c r="AC365" s="522"/>
      <c r="AD365" s="522"/>
      <c r="AE365" s="522"/>
      <c r="AF365" s="522"/>
      <c r="AG365" s="522"/>
      <c r="AH365" s="522"/>
      <c r="AI365" s="522"/>
      <c r="AJ365" s="522"/>
      <c r="AK365" s="522"/>
      <c r="AL365" s="522"/>
      <c r="AM365" s="522"/>
      <c r="AN365" s="522"/>
      <c r="AO365" s="522"/>
      <c r="AP365" s="527"/>
      <c r="AQ365" s="527"/>
      <c r="AR365" s="527"/>
      <c r="AS365" s="527"/>
      <c r="AT365" s="527"/>
      <c r="AU365" s="527"/>
      <c r="AV365" s="527"/>
      <c r="AW365" s="527"/>
      <c r="AX365" s="527"/>
      <c r="AY365" s="527"/>
      <c r="AZ365" s="527"/>
      <c r="BA365" s="527"/>
      <c r="BB365" s="527"/>
      <c r="BC365" s="528"/>
      <c r="BD365" s="528"/>
      <c r="BE365" s="528"/>
      <c r="BF365" s="528"/>
      <c r="BG365" s="528"/>
      <c r="BH365" s="528"/>
      <c r="BI365" s="525"/>
      <c r="BJ365" s="525"/>
      <c r="BK365" s="525"/>
      <c r="BL365" s="525"/>
      <c r="BM365" s="525"/>
      <c r="BN365" s="525"/>
      <c r="BO365" s="519"/>
      <c r="BP365" s="519"/>
      <c r="BQ365" s="519"/>
      <c r="BR365" s="519"/>
      <c r="BS365" s="519"/>
      <c r="BT365" s="519"/>
      <c r="BU365" s="519"/>
      <c r="BV365" s="519"/>
      <c r="BW365" s="519"/>
      <c r="BX365" s="519"/>
      <c r="BY365" s="519"/>
      <c r="BZ365" s="519"/>
      <c r="CB365" s="515"/>
      <c r="CC365" s="440"/>
      <c r="CD365" s="11"/>
      <c r="CE365" s="11"/>
      <c r="CF365" s="11"/>
      <c r="CG365" s="11"/>
      <c r="CH365" s="11"/>
      <c r="CI365" s="11"/>
    </row>
    <row r="366" spans="2:87" ht="16.5" customHeight="1">
      <c r="B366" s="35"/>
      <c r="C366" s="522"/>
      <c r="D366" s="523"/>
      <c r="E366" s="835" t="s">
        <v>413</v>
      </c>
      <c r="F366" s="835"/>
      <c r="G366" s="835"/>
      <c r="H366" s="835"/>
      <c r="I366" s="835"/>
      <c r="J366" s="835"/>
      <c r="K366" s="835"/>
      <c r="L366" s="835"/>
      <c r="M366" s="835"/>
      <c r="N366" s="835"/>
      <c r="O366" s="835"/>
      <c r="P366" s="835"/>
      <c r="Q366" s="835"/>
      <c r="R366" s="835"/>
      <c r="S366" s="835"/>
      <c r="T366" s="835"/>
      <c r="U366" s="835"/>
      <c r="V366" s="835"/>
      <c r="W366" s="835"/>
      <c r="X366" s="835"/>
      <c r="Y366" s="835"/>
      <c r="Z366" s="835"/>
      <c r="AA366" s="835"/>
      <c r="AB366" s="835"/>
      <c r="AC366" s="829" t="s">
        <v>414</v>
      </c>
      <c r="AD366" s="830"/>
      <c r="AE366" s="830"/>
      <c r="AF366" s="830"/>
      <c r="AG366" s="830"/>
      <c r="AH366" s="830"/>
      <c r="AI366" s="830"/>
      <c r="AJ366" s="831"/>
      <c r="AK366" s="835" t="s">
        <v>6</v>
      </c>
      <c r="AL366" s="835"/>
      <c r="AM366" s="835"/>
      <c r="AN366" s="835"/>
      <c r="AO366" s="835"/>
      <c r="AP366" s="835"/>
      <c r="AQ366" s="835"/>
      <c r="AR366" s="835"/>
      <c r="AS366" s="835"/>
      <c r="AT366" s="835"/>
      <c r="AU366" s="835"/>
      <c r="AV366" s="835"/>
      <c r="AW366" s="835"/>
      <c r="AX366" s="835"/>
      <c r="AY366" s="835"/>
      <c r="AZ366" s="835"/>
      <c r="BA366" s="835"/>
      <c r="BB366" s="835"/>
      <c r="BC366" s="835"/>
      <c r="BD366" s="835"/>
      <c r="BE366" s="835"/>
      <c r="BF366" s="835"/>
      <c r="BG366" s="835"/>
      <c r="BH366" s="835"/>
      <c r="BI366" s="835"/>
      <c r="BJ366" s="835"/>
      <c r="BK366" s="835"/>
      <c r="BL366" s="835"/>
      <c r="BM366" s="835"/>
      <c r="BN366" s="835"/>
      <c r="BO366" s="835"/>
      <c r="BP366" s="835"/>
      <c r="BQ366" s="835"/>
      <c r="BR366" s="835"/>
      <c r="BS366" s="835"/>
      <c r="BT366" s="835"/>
      <c r="BU366" s="835"/>
      <c r="BV366" s="835"/>
      <c r="BW366" s="835"/>
      <c r="BX366" s="835"/>
      <c r="BY366" s="835"/>
      <c r="BZ366" s="519"/>
      <c r="CB366" s="515"/>
      <c r="CC366" s="440"/>
      <c r="CD366" s="11"/>
      <c r="CE366" s="11"/>
      <c r="CF366" s="11"/>
      <c r="CG366" s="11"/>
      <c r="CH366" s="11"/>
      <c r="CI366" s="11"/>
    </row>
    <row r="367" spans="2:87" ht="16.5" customHeight="1">
      <c r="B367" s="35"/>
      <c r="C367" s="522"/>
      <c r="D367" s="523"/>
      <c r="E367" s="835" t="s">
        <v>415</v>
      </c>
      <c r="F367" s="835"/>
      <c r="G367" s="835"/>
      <c r="H367" s="835"/>
      <c r="I367" s="835"/>
      <c r="J367" s="835"/>
      <c r="K367" s="835"/>
      <c r="L367" s="835"/>
      <c r="M367" s="835"/>
      <c r="N367" s="835"/>
      <c r="O367" s="835"/>
      <c r="P367" s="835"/>
      <c r="Q367" s="835" t="s">
        <v>416</v>
      </c>
      <c r="R367" s="835"/>
      <c r="S367" s="835"/>
      <c r="T367" s="835"/>
      <c r="U367" s="835"/>
      <c r="V367" s="835"/>
      <c r="W367" s="835"/>
      <c r="X367" s="835"/>
      <c r="Y367" s="835"/>
      <c r="Z367" s="835"/>
      <c r="AA367" s="835"/>
      <c r="AB367" s="835"/>
      <c r="AC367" s="832"/>
      <c r="AD367" s="833"/>
      <c r="AE367" s="833"/>
      <c r="AF367" s="833"/>
      <c r="AG367" s="833"/>
      <c r="AH367" s="833"/>
      <c r="AI367" s="833"/>
      <c r="AJ367" s="834"/>
      <c r="AK367" s="835"/>
      <c r="AL367" s="835"/>
      <c r="AM367" s="835"/>
      <c r="AN367" s="835"/>
      <c r="AO367" s="835"/>
      <c r="AP367" s="835"/>
      <c r="AQ367" s="835"/>
      <c r="AR367" s="835"/>
      <c r="AS367" s="835"/>
      <c r="AT367" s="835"/>
      <c r="AU367" s="835"/>
      <c r="AV367" s="835"/>
      <c r="AW367" s="835"/>
      <c r="AX367" s="835"/>
      <c r="AY367" s="835"/>
      <c r="AZ367" s="835"/>
      <c r="BA367" s="835"/>
      <c r="BB367" s="835"/>
      <c r="BC367" s="835"/>
      <c r="BD367" s="835"/>
      <c r="BE367" s="835"/>
      <c r="BF367" s="835"/>
      <c r="BG367" s="835"/>
      <c r="BH367" s="835"/>
      <c r="BI367" s="835"/>
      <c r="BJ367" s="835"/>
      <c r="BK367" s="835"/>
      <c r="BL367" s="835"/>
      <c r="BM367" s="835"/>
      <c r="BN367" s="835"/>
      <c r="BO367" s="835"/>
      <c r="BP367" s="835"/>
      <c r="BQ367" s="835"/>
      <c r="BR367" s="835"/>
      <c r="BS367" s="835"/>
      <c r="BT367" s="835"/>
      <c r="BU367" s="835"/>
      <c r="BV367" s="835"/>
      <c r="BW367" s="835"/>
      <c r="BX367" s="835"/>
      <c r="BY367" s="835"/>
      <c r="BZ367" s="519"/>
      <c r="CB367" s="515"/>
      <c r="CC367" s="440"/>
      <c r="CD367" s="11"/>
      <c r="CE367" s="11"/>
      <c r="CF367" s="11"/>
      <c r="CG367" s="11"/>
      <c r="CH367" s="11"/>
      <c r="CI367" s="11"/>
    </row>
    <row r="368" spans="2:87" ht="21" customHeight="1">
      <c r="B368" s="35"/>
      <c r="C368" s="522"/>
      <c r="D368" s="523"/>
      <c r="E368" s="836"/>
      <c r="F368" s="836"/>
      <c r="G368" s="836"/>
      <c r="H368" s="836"/>
      <c r="I368" s="836"/>
      <c r="J368" s="836"/>
      <c r="K368" s="836"/>
      <c r="L368" s="836"/>
      <c r="M368" s="836"/>
      <c r="N368" s="836"/>
      <c r="O368" s="836"/>
      <c r="P368" s="836"/>
      <c r="Q368" s="836"/>
      <c r="R368" s="836"/>
      <c r="S368" s="836"/>
      <c r="T368" s="836"/>
      <c r="U368" s="836"/>
      <c r="V368" s="836"/>
      <c r="W368" s="836"/>
      <c r="X368" s="836"/>
      <c r="Y368" s="836"/>
      <c r="Z368" s="836"/>
      <c r="AA368" s="836"/>
      <c r="AB368" s="836"/>
      <c r="AC368" s="837"/>
      <c r="AD368" s="837"/>
      <c r="AE368" s="837"/>
      <c r="AF368" s="837"/>
      <c r="AG368" s="837"/>
      <c r="AH368" s="837"/>
      <c r="AI368" s="837"/>
      <c r="AJ368" s="837"/>
      <c r="AK368" s="822"/>
      <c r="AL368" s="822"/>
      <c r="AM368" s="822"/>
      <c r="AN368" s="822"/>
      <c r="AO368" s="822"/>
      <c r="AP368" s="822"/>
      <c r="AQ368" s="822"/>
      <c r="AR368" s="822"/>
      <c r="AS368" s="822"/>
      <c r="AT368" s="822"/>
      <c r="AU368" s="822"/>
      <c r="AV368" s="822"/>
      <c r="AW368" s="822"/>
      <c r="AX368" s="822"/>
      <c r="AY368" s="822"/>
      <c r="AZ368" s="822"/>
      <c r="BA368" s="822"/>
      <c r="BB368" s="822"/>
      <c r="BC368" s="822"/>
      <c r="BD368" s="822"/>
      <c r="BE368" s="822"/>
      <c r="BF368" s="822"/>
      <c r="BG368" s="822"/>
      <c r="BH368" s="822"/>
      <c r="BI368" s="822"/>
      <c r="BJ368" s="822"/>
      <c r="BK368" s="822"/>
      <c r="BL368" s="822"/>
      <c r="BM368" s="822"/>
      <c r="BN368" s="822"/>
      <c r="BO368" s="822"/>
      <c r="BP368" s="822"/>
      <c r="BQ368" s="822"/>
      <c r="BR368" s="822"/>
      <c r="BS368" s="822"/>
      <c r="BT368" s="822"/>
      <c r="BU368" s="822"/>
      <c r="BV368" s="822"/>
      <c r="BW368" s="822"/>
      <c r="BX368" s="822"/>
      <c r="BY368" s="822"/>
      <c r="BZ368" s="519"/>
      <c r="CB368" s="515"/>
      <c r="CC368" s="440"/>
      <c r="CD368" s="11"/>
      <c r="CE368" s="11"/>
      <c r="CF368" s="11"/>
      <c r="CG368" s="11"/>
      <c r="CH368" s="11"/>
      <c r="CI368" s="11"/>
    </row>
    <row r="369" spans="2:87" ht="10.5" customHeight="1">
      <c r="B369" s="35"/>
      <c r="C369" s="522"/>
      <c r="D369" s="523"/>
      <c r="E369" s="524"/>
      <c r="F369" s="524"/>
      <c r="G369" s="524"/>
      <c r="H369" s="524"/>
      <c r="I369" s="524"/>
      <c r="J369" s="524"/>
      <c r="K369" s="524"/>
      <c r="L369" s="524"/>
      <c r="M369" s="524"/>
      <c r="N369" s="524"/>
      <c r="O369" s="524"/>
      <c r="P369" s="524"/>
      <c r="Q369" s="524"/>
      <c r="R369" s="524"/>
      <c r="S369" s="524"/>
      <c r="T369" s="524"/>
      <c r="U369" s="524"/>
      <c r="V369" s="524"/>
      <c r="W369" s="524"/>
      <c r="X369" s="524"/>
      <c r="Y369" s="524"/>
      <c r="Z369" s="524"/>
      <c r="AA369" s="524"/>
      <c r="AB369" s="524"/>
      <c r="AC369" s="524"/>
      <c r="AD369" s="524"/>
      <c r="AE369" s="524"/>
      <c r="AF369" s="524"/>
      <c r="AG369" s="524"/>
      <c r="AH369" s="524"/>
      <c r="AI369" s="524"/>
      <c r="AJ369" s="524"/>
      <c r="AK369" s="524"/>
      <c r="AL369" s="524"/>
      <c r="AM369" s="524"/>
      <c r="AN369" s="524"/>
      <c r="AO369" s="524"/>
      <c r="AP369" s="524"/>
      <c r="AQ369" s="524"/>
      <c r="AR369" s="524"/>
      <c r="AS369" s="524"/>
      <c r="AT369" s="524"/>
      <c r="AU369" s="524"/>
      <c r="AV369" s="524"/>
      <c r="AW369" s="524"/>
      <c r="AX369" s="524"/>
      <c r="AY369" s="524"/>
      <c r="AZ369" s="524"/>
      <c r="BA369" s="524"/>
      <c r="BB369" s="524"/>
      <c r="BC369" s="524"/>
      <c r="BD369" s="524"/>
      <c r="BE369" s="524"/>
      <c r="BF369" s="524"/>
      <c r="BG369" s="524"/>
      <c r="BH369" s="524"/>
      <c r="BI369" s="524"/>
      <c r="BJ369" s="525"/>
      <c r="BK369" s="525"/>
      <c r="BL369" s="525"/>
      <c r="BM369" s="525"/>
      <c r="BN369" s="525"/>
      <c r="BO369" s="519"/>
      <c r="BP369" s="519"/>
      <c r="BQ369" s="519"/>
      <c r="BR369" s="519"/>
      <c r="BS369" s="519"/>
      <c r="BT369" s="519"/>
      <c r="BU369" s="519"/>
      <c r="BV369" s="519"/>
      <c r="BW369" s="519"/>
      <c r="BX369" s="519"/>
      <c r="BY369" s="519"/>
      <c r="BZ369" s="519"/>
      <c r="CB369" s="515"/>
      <c r="CC369" s="440"/>
      <c r="CD369" s="11"/>
      <c r="CE369" s="11"/>
      <c r="CF369" s="11"/>
      <c r="CG369" s="11"/>
      <c r="CH369" s="11"/>
      <c r="CI369" s="11"/>
    </row>
    <row r="370" spans="2:87" ht="18.75" customHeight="1">
      <c r="B370" s="35"/>
      <c r="C370" s="522"/>
      <c r="D370" s="523"/>
      <c r="E370" s="801" t="s">
        <v>417</v>
      </c>
      <c r="F370" s="801"/>
      <c r="G370" s="801"/>
      <c r="H370" s="801"/>
      <c r="I370" s="801"/>
      <c r="J370" s="801"/>
      <c r="K370" s="801"/>
      <c r="L370" s="801"/>
      <c r="M370" s="801"/>
      <c r="N370" s="801"/>
      <c r="O370" s="801"/>
      <c r="P370" s="801"/>
      <c r="Q370" s="801"/>
      <c r="R370" s="801"/>
      <c r="S370" s="801"/>
      <c r="T370" s="801"/>
      <c r="U370" s="801"/>
      <c r="V370" s="801"/>
      <c r="W370" s="801"/>
      <c r="X370" s="801"/>
      <c r="Y370" s="801"/>
      <c r="Z370" s="801"/>
      <c r="AA370" s="801"/>
      <c r="AB370" s="801"/>
      <c r="AC370" s="801"/>
      <c r="AD370" s="801"/>
      <c r="AE370" s="801"/>
      <c r="AF370" s="801"/>
      <c r="AG370" s="801"/>
      <c r="AH370" s="801"/>
      <c r="AI370" s="801"/>
      <c r="AJ370" s="801"/>
      <c r="AK370" s="801"/>
      <c r="AL370" s="801"/>
      <c r="AM370" s="801"/>
      <c r="AN370" s="801"/>
      <c r="AO370" s="801"/>
      <c r="AP370" s="801"/>
      <c r="AQ370" s="801"/>
      <c r="AR370" s="801"/>
      <c r="AS370" s="801"/>
      <c r="AT370" s="801"/>
      <c r="AU370" s="801"/>
      <c r="AV370" s="801"/>
      <c r="AW370" s="801"/>
      <c r="AX370" s="801"/>
      <c r="AY370" s="801"/>
      <c r="AZ370" s="801"/>
      <c r="BA370" s="801"/>
      <c r="BB370" s="801"/>
      <c r="BC370" s="801"/>
      <c r="BD370" s="801"/>
      <c r="BE370" s="801"/>
      <c r="BF370" s="801"/>
      <c r="BG370" s="801"/>
      <c r="BH370" s="801"/>
      <c r="BI370" s="801"/>
      <c r="BJ370" s="801"/>
      <c r="BK370" s="801"/>
      <c r="BL370" s="801"/>
      <c r="BM370" s="801"/>
      <c r="BN370" s="801"/>
      <c r="BO370" s="801"/>
      <c r="BP370" s="801"/>
      <c r="BQ370" s="801"/>
      <c r="BR370" s="801"/>
      <c r="BS370" s="801"/>
      <c r="BT370" s="801"/>
      <c r="BU370" s="801"/>
      <c r="BV370" s="801"/>
      <c r="BW370" s="801"/>
      <c r="BX370" s="801"/>
      <c r="BY370" s="801"/>
      <c r="BZ370" s="519"/>
      <c r="CB370" s="515"/>
      <c r="CC370" s="440"/>
      <c r="CD370" s="11"/>
      <c r="CE370" s="11"/>
      <c r="CF370" s="11"/>
      <c r="CG370" s="11"/>
      <c r="CH370" s="11"/>
      <c r="CI370" s="11"/>
    </row>
    <row r="371" spans="2:87" ht="18.75" customHeight="1">
      <c r="B371" s="35"/>
      <c r="C371" s="522"/>
      <c r="D371" s="523"/>
      <c r="E371" s="841"/>
      <c r="F371" s="842"/>
      <c r="G371" s="842"/>
      <c r="H371" s="842"/>
      <c r="I371" s="842"/>
      <c r="J371" s="842"/>
      <c r="K371" s="842"/>
      <c r="L371" s="842"/>
      <c r="M371" s="842"/>
      <c r="N371" s="842"/>
      <c r="O371" s="842"/>
      <c r="P371" s="842"/>
      <c r="Q371" s="842"/>
      <c r="R371" s="842"/>
      <c r="S371" s="842"/>
      <c r="T371" s="842"/>
      <c r="U371" s="842"/>
      <c r="V371" s="842"/>
      <c r="W371" s="842"/>
      <c r="X371" s="842"/>
      <c r="Y371" s="842"/>
      <c r="Z371" s="842"/>
      <c r="AA371" s="842"/>
      <c r="AB371" s="842"/>
      <c r="AC371" s="842"/>
      <c r="AD371" s="842"/>
      <c r="AE371" s="842"/>
      <c r="AF371" s="842"/>
      <c r="AG371" s="842"/>
      <c r="AH371" s="842"/>
      <c r="AI371" s="842"/>
      <c r="AJ371" s="842"/>
      <c r="AK371" s="842"/>
      <c r="AL371" s="842"/>
      <c r="AM371" s="842"/>
      <c r="AN371" s="842"/>
      <c r="AO371" s="842"/>
      <c r="AP371" s="842"/>
      <c r="AQ371" s="842"/>
      <c r="AR371" s="842"/>
      <c r="AS371" s="842"/>
      <c r="AT371" s="842"/>
      <c r="AU371" s="842"/>
      <c r="AV371" s="842"/>
      <c r="AW371" s="842"/>
      <c r="AX371" s="842"/>
      <c r="AY371" s="842"/>
      <c r="AZ371" s="842"/>
      <c r="BA371" s="842"/>
      <c r="BB371" s="842"/>
      <c r="BC371" s="842"/>
      <c r="BD371" s="842"/>
      <c r="BE371" s="842"/>
      <c r="BF371" s="842"/>
      <c r="BG371" s="842"/>
      <c r="BH371" s="842"/>
      <c r="BI371" s="842"/>
      <c r="BJ371" s="842"/>
      <c r="BK371" s="842"/>
      <c r="BL371" s="842"/>
      <c r="BM371" s="842"/>
      <c r="BN371" s="842"/>
      <c r="BO371" s="842"/>
      <c r="BP371" s="842"/>
      <c r="BQ371" s="842"/>
      <c r="BR371" s="842"/>
      <c r="BS371" s="842"/>
      <c r="BT371" s="842"/>
      <c r="BU371" s="842"/>
      <c r="BV371" s="842"/>
      <c r="BW371" s="842"/>
      <c r="BX371" s="842"/>
      <c r="BY371" s="843"/>
      <c r="BZ371" s="519"/>
      <c r="CB371" s="515"/>
      <c r="CC371" s="440"/>
      <c r="CD371" s="11"/>
      <c r="CE371" s="11"/>
      <c r="CF371" s="11"/>
      <c r="CG371" s="11"/>
      <c r="CH371" s="11"/>
      <c r="CI371" s="11"/>
    </row>
    <row r="372" spans="2:87" ht="18.75" customHeight="1">
      <c r="B372" s="35"/>
      <c r="C372" s="522"/>
      <c r="D372" s="523"/>
      <c r="E372" s="844"/>
      <c r="F372" s="845"/>
      <c r="G372" s="845"/>
      <c r="H372" s="845"/>
      <c r="I372" s="845"/>
      <c r="J372" s="845"/>
      <c r="K372" s="845"/>
      <c r="L372" s="845"/>
      <c r="M372" s="845"/>
      <c r="N372" s="845"/>
      <c r="O372" s="845"/>
      <c r="P372" s="845"/>
      <c r="Q372" s="845"/>
      <c r="R372" s="845"/>
      <c r="S372" s="845"/>
      <c r="T372" s="845"/>
      <c r="U372" s="845"/>
      <c r="V372" s="845"/>
      <c r="W372" s="845"/>
      <c r="X372" s="845"/>
      <c r="Y372" s="845"/>
      <c r="Z372" s="845"/>
      <c r="AA372" s="845"/>
      <c r="AB372" s="845"/>
      <c r="AC372" s="845"/>
      <c r="AD372" s="845"/>
      <c r="AE372" s="845"/>
      <c r="AF372" s="845"/>
      <c r="AG372" s="845"/>
      <c r="AH372" s="845"/>
      <c r="AI372" s="845"/>
      <c r="AJ372" s="845"/>
      <c r="AK372" s="845"/>
      <c r="AL372" s="845"/>
      <c r="AM372" s="845"/>
      <c r="AN372" s="845"/>
      <c r="AO372" s="845"/>
      <c r="AP372" s="845"/>
      <c r="AQ372" s="845"/>
      <c r="AR372" s="845"/>
      <c r="AS372" s="845"/>
      <c r="AT372" s="845"/>
      <c r="AU372" s="845"/>
      <c r="AV372" s="845"/>
      <c r="AW372" s="845"/>
      <c r="AX372" s="845"/>
      <c r="AY372" s="845"/>
      <c r="AZ372" s="845"/>
      <c r="BA372" s="845"/>
      <c r="BB372" s="845"/>
      <c r="BC372" s="845"/>
      <c r="BD372" s="845"/>
      <c r="BE372" s="845"/>
      <c r="BF372" s="845"/>
      <c r="BG372" s="845"/>
      <c r="BH372" s="845"/>
      <c r="BI372" s="845"/>
      <c r="BJ372" s="845"/>
      <c r="BK372" s="845"/>
      <c r="BL372" s="845"/>
      <c r="BM372" s="845"/>
      <c r="BN372" s="845"/>
      <c r="BO372" s="845"/>
      <c r="BP372" s="845"/>
      <c r="BQ372" s="845"/>
      <c r="BR372" s="845"/>
      <c r="BS372" s="845"/>
      <c r="BT372" s="845"/>
      <c r="BU372" s="845"/>
      <c r="BV372" s="845"/>
      <c r="BW372" s="845"/>
      <c r="BX372" s="845"/>
      <c r="BY372" s="846"/>
      <c r="BZ372" s="519"/>
      <c r="CB372" s="515"/>
      <c r="CC372" s="440"/>
      <c r="CD372" s="11"/>
      <c r="CE372" s="11"/>
      <c r="CF372" s="11"/>
      <c r="CG372" s="11"/>
      <c r="CH372" s="11"/>
      <c r="CI372" s="11"/>
    </row>
    <row r="373" spans="2:87" ht="18.75" customHeight="1">
      <c r="B373" s="35"/>
      <c r="C373" s="522"/>
      <c r="D373" s="523"/>
      <c r="E373" s="844"/>
      <c r="F373" s="845"/>
      <c r="G373" s="845"/>
      <c r="H373" s="845"/>
      <c r="I373" s="845"/>
      <c r="J373" s="845"/>
      <c r="K373" s="845"/>
      <c r="L373" s="845"/>
      <c r="M373" s="845"/>
      <c r="N373" s="845"/>
      <c r="O373" s="845"/>
      <c r="P373" s="845"/>
      <c r="Q373" s="845"/>
      <c r="R373" s="845"/>
      <c r="S373" s="845"/>
      <c r="T373" s="845"/>
      <c r="U373" s="845"/>
      <c r="V373" s="845"/>
      <c r="W373" s="845"/>
      <c r="X373" s="845"/>
      <c r="Y373" s="845"/>
      <c r="Z373" s="845"/>
      <c r="AA373" s="845"/>
      <c r="AB373" s="845"/>
      <c r="AC373" s="845"/>
      <c r="AD373" s="845"/>
      <c r="AE373" s="845"/>
      <c r="AF373" s="845"/>
      <c r="AG373" s="845"/>
      <c r="AH373" s="845"/>
      <c r="AI373" s="845"/>
      <c r="AJ373" s="845"/>
      <c r="AK373" s="845"/>
      <c r="AL373" s="845"/>
      <c r="AM373" s="845"/>
      <c r="AN373" s="845"/>
      <c r="AO373" s="845"/>
      <c r="AP373" s="845"/>
      <c r="AQ373" s="845"/>
      <c r="AR373" s="845"/>
      <c r="AS373" s="845"/>
      <c r="AT373" s="845"/>
      <c r="AU373" s="845"/>
      <c r="AV373" s="845"/>
      <c r="AW373" s="845"/>
      <c r="AX373" s="845"/>
      <c r="AY373" s="845"/>
      <c r="AZ373" s="845"/>
      <c r="BA373" s="845"/>
      <c r="BB373" s="845"/>
      <c r="BC373" s="845"/>
      <c r="BD373" s="845"/>
      <c r="BE373" s="845"/>
      <c r="BF373" s="845"/>
      <c r="BG373" s="845"/>
      <c r="BH373" s="845"/>
      <c r="BI373" s="845"/>
      <c r="BJ373" s="845"/>
      <c r="BK373" s="845"/>
      <c r="BL373" s="845"/>
      <c r="BM373" s="845"/>
      <c r="BN373" s="845"/>
      <c r="BO373" s="845"/>
      <c r="BP373" s="845"/>
      <c r="BQ373" s="845"/>
      <c r="BR373" s="845"/>
      <c r="BS373" s="845"/>
      <c r="BT373" s="845"/>
      <c r="BU373" s="845"/>
      <c r="BV373" s="845"/>
      <c r="BW373" s="845"/>
      <c r="BX373" s="845"/>
      <c r="BY373" s="846"/>
      <c r="BZ373" s="519"/>
      <c r="CB373" s="515"/>
      <c r="CC373" s="440"/>
      <c r="CD373" s="11"/>
      <c r="CE373" s="11"/>
      <c r="CF373" s="11"/>
      <c r="CG373" s="11"/>
      <c r="CH373" s="11"/>
      <c r="CI373" s="11"/>
    </row>
    <row r="374" spans="2:87" ht="18.75" customHeight="1">
      <c r="B374" s="35"/>
      <c r="C374" s="522"/>
      <c r="D374" s="523"/>
      <c r="E374" s="847"/>
      <c r="F374" s="848"/>
      <c r="G374" s="848"/>
      <c r="H374" s="848"/>
      <c r="I374" s="848"/>
      <c r="J374" s="848"/>
      <c r="K374" s="848"/>
      <c r="L374" s="848"/>
      <c r="M374" s="848"/>
      <c r="N374" s="848"/>
      <c r="O374" s="848"/>
      <c r="P374" s="848"/>
      <c r="Q374" s="848"/>
      <c r="R374" s="848"/>
      <c r="S374" s="848"/>
      <c r="T374" s="848"/>
      <c r="U374" s="848"/>
      <c r="V374" s="848"/>
      <c r="W374" s="848"/>
      <c r="X374" s="848"/>
      <c r="Y374" s="848"/>
      <c r="Z374" s="848"/>
      <c r="AA374" s="848"/>
      <c r="AB374" s="848"/>
      <c r="AC374" s="848"/>
      <c r="AD374" s="848"/>
      <c r="AE374" s="848"/>
      <c r="AF374" s="848"/>
      <c r="AG374" s="848"/>
      <c r="AH374" s="848"/>
      <c r="AI374" s="848"/>
      <c r="AJ374" s="848"/>
      <c r="AK374" s="848"/>
      <c r="AL374" s="848"/>
      <c r="AM374" s="848"/>
      <c r="AN374" s="848"/>
      <c r="AO374" s="848"/>
      <c r="AP374" s="848"/>
      <c r="AQ374" s="848"/>
      <c r="AR374" s="848"/>
      <c r="AS374" s="848"/>
      <c r="AT374" s="848"/>
      <c r="AU374" s="848"/>
      <c r="AV374" s="848"/>
      <c r="AW374" s="848"/>
      <c r="AX374" s="848"/>
      <c r="AY374" s="848"/>
      <c r="AZ374" s="848"/>
      <c r="BA374" s="848"/>
      <c r="BB374" s="848"/>
      <c r="BC374" s="848"/>
      <c r="BD374" s="848"/>
      <c r="BE374" s="848"/>
      <c r="BF374" s="848"/>
      <c r="BG374" s="848"/>
      <c r="BH374" s="848"/>
      <c r="BI374" s="848"/>
      <c r="BJ374" s="848"/>
      <c r="BK374" s="848"/>
      <c r="BL374" s="848"/>
      <c r="BM374" s="848"/>
      <c r="BN374" s="848"/>
      <c r="BO374" s="848"/>
      <c r="BP374" s="848"/>
      <c r="BQ374" s="848"/>
      <c r="BR374" s="848"/>
      <c r="BS374" s="848"/>
      <c r="BT374" s="848"/>
      <c r="BU374" s="848"/>
      <c r="BV374" s="848"/>
      <c r="BW374" s="848"/>
      <c r="BX374" s="848"/>
      <c r="BY374" s="849"/>
      <c r="BZ374" s="519"/>
      <c r="CB374" s="515"/>
      <c r="CC374" s="440"/>
      <c r="CD374" s="11"/>
      <c r="CE374" s="11"/>
      <c r="CF374" s="11"/>
      <c r="CG374" s="11"/>
      <c r="CH374" s="11"/>
      <c r="CI374" s="11"/>
    </row>
    <row r="375" spans="2:87" ht="12" customHeight="1">
      <c r="B375" s="35"/>
      <c r="C375" s="526"/>
      <c r="D375" s="526"/>
      <c r="E375" s="526"/>
      <c r="F375" s="526"/>
      <c r="G375" s="526"/>
      <c r="H375" s="526"/>
      <c r="I375" s="526"/>
      <c r="J375" s="526"/>
      <c r="K375" s="526"/>
      <c r="L375" s="526"/>
      <c r="M375" s="526"/>
      <c r="N375" s="526"/>
      <c r="O375" s="526"/>
      <c r="P375" s="526"/>
      <c r="Q375" s="526"/>
      <c r="R375" s="526"/>
      <c r="S375" s="526"/>
      <c r="T375" s="526"/>
      <c r="U375" s="526"/>
      <c r="V375" s="526"/>
      <c r="W375" s="526"/>
      <c r="X375" s="526"/>
      <c r="Y375" s="526"/>
      <c r="Z375" s="526"/>
      <c r="AA375" s="526"/>
      <c r="AB375" s="526"/>
      <c r="AC375" s="526"/>
      <c r="AD375" s="526"/>
      <c r="AE375" s="526"/>
      <c r="AF375" s="526"/>
      <c r="AG375" s="526"/>
      <c r="AH375" s="526"/>
      <c r="AI375" s="526"/>
      <c r="AJ375" s="526"/>
      <c r="AK375" s="526"/>
      <c r="AL375" s="526"/>
      <c r="AM375" s="526"/>
      <c r="AN375" s="526"/>
      <c r="AO375" s="526"/>
      <c r="AP375" s="526"/>
      <c r="AQ375" s="526"/>
      <c r="AR375" s="526"/>
      <c r="AS375" s="526"/>
      <c r="AT375" s="526"/>
      <c r="AU375" s="526"/>
      <c r="AV375" s="526"/>
      <c r="AW375" s="526"/>
      <c r="AX375" s="526"/>
      <c r="AY375" s="526"/>
      <c r="AZ375" s="526"/>
      <c r="BA375" s="526"/>
      <c r="BB375" s="526"/>
      <c r="BC375" s="526"/>
      <c r="BD375" s="526"/>
      <c r="BE375" s="526"/>
      <c r="BF375" s="526"/>
      <c r="BG375" s="526"/>
      <c r="BH375" s="526"/>
      <c r="BI375" s="526"/>
      <c r="BJ375" s="526"/>
      <c r="BK375" s="526"/>
      <c r="BL375" s="526"/>
      <c r="BM375" s="526"/>
      <c r="BN375" s="526"/>
      <c r="BO375" s="526"/>
      <c r="BP375" s="526"/>
      <c r="BQ375" s="526"/>
      <c r="BR375" s="526"/>
      <c r="BS375" s="526"/>
      <c r="BT375" s="526"/>
      <c r="BU375" s="526"/>
      <c r="BV375" s="526"/>
      <c r="BW375" s="526"/>
      <c r="BX375" s="526"/>
      <c r="BY375" s="526"/>
      <c r="BZ375" s="519"/>
      <c r="CB375" s="515"/>
      <c r="CC375" s="440"/>
      <c r="CD375" s="11"/>
      <c r="CE375" s="11"/>
      <c r="CF375" s="11"/>
      <c r="CG375" s="11"/>
      <c r="CH375" s="11"/>
      <c r="CI375" s="11"/>
    </row>
    <row r="376" spans="2:87" ht="18.75" customHeight="1">
      <c r="B376" s="35"/>
      <c r="C376" s="801" t="s">
        <v>418</v>
      </c>
      <c r="D376" s="801"/>
      <c r="E376" s="801"/>
      <c r="F376" s="801"/>
      <c r="G376" s="801"/>
      <c r="H376" s="801"/>
      <c r="I376" s="801"/>
      <c r="J376" s="801"/>
      <c r="K376" s="801"/>
      <c r="L376" s="801"/>
      <c r="M376" s="801"/>
      <c r="N376" s="801"/>
      <c r="O376" s="801"/>
      <c r="P376" s="801"/>
      <c r="Q376" s="801"/>
      <c r="R376" s="801"/>
      <c r="S376" s="801"/>
      <c r="T376" s="801"/>
      <c r="U376" s="801"/>
      <c r="V376" s="801"/>
      <c r="W376" s="801"/>
      <c r="X376" s="801"/>
      <c r="Y376" s="801"/>
      <c r="Z376" s="801"/>
      <c r="AA376" s="801"/>
      <c r="AB376" s="801"/>
      <c r="AC376" s="801"/>
      <c r="AD376" s="801"/>
      <c r="AE376" s="801"/>
      <c r="AF376" s="801"/>
      <c r="AG376" s="801"/>
      <c r="AH376" s="801"/>
      <c r="AI376" s="801"/>
      <c r="AJ376" s="801"/>
      <c r="AK376" s="801"/>
      <c r="AL376" s="801"/>
      <c r="AM376" s="801"/>
      <c r="AN376" s="801"/>
      <c r="AO376" s="801"/>
      <c r="AP376" s="801"/>
      <c r="AQ376" s="801"/>
      <c r="AR376" s="801"/>
      <c r="AS376" s="801"/>
      <c r="AT376" s="801"/>
      <c r="AU376" s="801"/>
      <c r="AV376" s="801"/>
      <c r="AW376" s="801"/>
      <c r="AX376" s="801"/>
      <c r="AY376" s="801"/>
      <c r="AZ376" s="801"/>
      <c r="BA376" s="801"/>
      <c r="BB376" s="801"/>
      <c r="BC376" s="801"/>
      <c r="BD376" s="801"/>
      <c r="BE376" s="801"/>
      <c r="BF376" s="801"/>
      <c r="BG376" s="801"/>
      <c r="BH376" s="801"/>
      <c r="BI376" s="801"/>
      <c r="BJ376" s="801"/>
      <c r="BK376" s="801"/>
      <c r="BL376" s="801"/>
      <c r="BM376" s="801"/>
      <c r="BN376" s="801"/>
      <c r="BO376" s="801"/>
      <c r="BP376" s="801"/>
      <c r="BQ376" s="801"/>
      <c r="BR376" s="801"/>
      <c r="BS376" s="801"/>
      <c r="BT376" s="801"/>
      <c r="BU376" s="801"/>
      <c r="BV376" s="801"/>
      <c r="BW376" s="801"/>
      <c r="BX376" s="801"/>
      <c r="BY376" s="801"/>
      <c r="BZ376" s="519"/>
      <c r="CB376" s="515"/>
      <c r="CC376" s="440"/>
      <c r="CD376" s="11"/>
      <c r="CE376" s="11"/>
      <c r="CF376" s="11"/>
      <c r="CG376" s="11"/>
      <c r="CH376" s="11"/>
      <c r="CI376" s="11"/>
    </row>
    <row r="377" spans="2:87" ht="31.5" customHeight="1">
      <c r="B377" s="35"/>
      <c r="C377" s="522"/>
      <c r="D377" s="523"/>
      <c r="E377" s="850" t="s">
        <v>409</v>
      </c>
      <c r="F377" s="850"/>
      <c r="G377" s="850"/>
      <c r="H377" s="850"/>
      <c r="I377" s="850"/>
      <c r="J377" s="850"/>
      <c r="K377" s="850"/>
      <c r="L377" s="850"/>
      <c r="M377" s="850"/>
      <c r="N377" s="850" t="s">
        <v>419</v>
      </c>
      <c r="O377" s="850"/>
      <c r="P377" s="850"/>
      <c r="Q377" s="850"/>
      <c r="R377" s="850"/>
      <c r="S377" s="850"/>
      <c r="T377" s="850"/>
      <c r="U377" s="850"/>
      <c r="V377" s="850"/>
      <c r="W377" s="850"/>
      <c r="X377" s="850"/>
      <c r="Y377" s="850"/>
      <c r="Z377" s="850"/>
      <c r="AA377" s="850"/>
      <c r="AB377" s="850" t="s">
        <v>420</v>
      </c>
      <c r="AC377" s="850"/>
      <c r="AD377" s="850"/>
      <c r="AE377" s="850"/>
      <c r="AF377" s="850"/>
      <c r="AG377" s="850"/>
      <c r="AH377" s="850"/>
      <c r="AI377" s="850"/>
      <c r="AJ377" s="850"/>
      <c r="AK377" s="850"/>
      <c r="AL377" s="850"/>
      <c r="AM377" s="850"/>
      <c r="AN377" s="850"/>
      <c r="AO377" s="850"/>
      <c r="AP377" s="850" t="s">
        <v>421</v>
      </c>
      <c r="AQ377" s="850"/>
      <c r="AR377" s="850"/>
      <c r="AS377" s="850"/>
      <c r="AT377" s="850"/>
      <c r="AU377" s="850"/>
      <c r="AV377" s="850"/>
      <c r="AW377" s="850"/>
      <c r="AX377" s="850"/>
      <c r="AY377" s="850"/>
      <c r="AZ377" s="850"/>
      <c r="BA377" s="850"/>
      <c r="BB377" s="850"/>
      <c r="BC377" s="850"/>
      <c r="BD377" s="850" t="s">
        <v>422</v>
      </c>
      <c r="BE377" s="850"/>
      <c r="BF377" s="850"/>
      <c r="BG377" s="850"/>
      <c r="BH377" s="850"/>
      <c r="BI377" s="850"/>
      <c r="BJ377" s="850"/>
      <c r="BK377" s="850"/>
      <c r="BL377" s="850"/>
      <c r="BM377" s="850"/>
      <c r="BN377" s="850"/>
      <c r="BO377" s="850"/>
      <c r="BP377" s="850"/>
      <c r="BQ377" s="850"/>
      <c r="BR377" s="850"/>
      <c r="BS377" s="850"/>
      <c r="BT377" s="850"/>
      <c r="BU377" s="850"/>
      <c r="BV377" s="850"/>
      <c r="BW377" s="850"/>
      <c r="BX377" s="850"/>
      <c r="BY377" s="850"/>
      <c r="BZ377" s="519"/>
      <c r="CB377" s="515"/>
      <c r="CC377" s="440"/>
      <c r="CD377" s="11"/>
      <c r="CE377" s="11"/>
      <c r="CF377" s="11"/>
      <c r="CG377" s="11"/>
      <c r="CH377" s="11"/>
      <c r="CI377" s="11"/>
    </row>
    <row r="378" spans="2:87" ht="18.75" customHeight="1">
      <c r="B378" s="35"/>
      <c r="C378" s="522"/>
      <c r="D378" s="523"/>
      <c r="E378" s="838"/>
      <c r="F378" s="838"/>
      <c r="G378" s="838"/>
      <c r="H378" s="838"/>
      <c r="I378" s="838"/>
      <c r="J378" s="838"/>
      <c r="K378" s="838"/>
      <c r="L378" s="838"/>
      <c r="M378" s="838"/>
      <c r="N378" s="839"/>
      <c r="O378" s="839"/>
      <c r="P378" s="839"/>
      <c r="Q378" s="839"/>
      <c r="R378" s="839"/>
      <c r="S378" s="839"/>
      <c r="T378" s="839"/>
      <c r="U378" s="839"/>
      <c r="V378" s="839"/>
      <c r="W378" s="839"/>
      <c r="X378" s="839"/>
      <c r="Y378" s="839"/>
      <c r="Z378" s="839"/>
      <c r="AA378" s="839"/>
      <c r="AB378" s="839"/>
      <c r="AC378" s="839"/>
      <c r="AD378" s="839"/>
      <c r="AE378" s="839"/>
      <c r="AF378" s="839"/>
      <c r="AG378" s="839"/>
      <c r="AH378" s="839"/>
      <c r="AI378" s="839"/>
      <c r="AJ378" s="839"/>
      <c r="AK378" s="839"/>
      <c r="AL378" s="839"/>
      <c r="AM378" s="839"/>
      <c r="AN378" s="839"/>
      <c r="AO378" s="839"/>
      <c r="AP378" s="840" t="str">
        <f>IF(ISERROR(N378/AB378)=TRUE,"",N378/AB378)</f>
        <v/>
      </c>
      <c r="AQ378" s="840"/>
      <c r="AR378" s="840"/>
      <c r="AS378" s="840"/>
      <c r="AT378" s="840"/>
      <c r="AU378" s="840"/>
      <c r="AV378" s="840"/>
      <c r="AW378" s="840"/>
      <c r="AX378" s="840"/>
      <c r="AY378" s="840"/>
      <c r="AZ378" s="840"/>
      <c r="BA378" s="840"/>
      <c r="BB378" s="840"/>
      <c r="BC378" s="840"/>
      <c r="BD378" s="838"/>
      <c r="BE378" s="838"/>
      <c r="BF378" s="838"/>
      <c r="BG378" s="838"/>
      <c r="BH378" s="838"/>
      <c r="BI378" s="838"/>
      <c r="BJ378" s="838"/>
      <c r="BK378" s="838"/>
      <c r="BL378" s="838"/>
      <c r="BM378" s="838"/>
      <c r="BN378" s="838"/>
      <c r="BO378" s="838"/>
      <c r="BP378" s="838"/>
      <c r="BQ378" s="838"/>
      <c r="BR378" s="838"/>
      <c r="BS378" s="838"/>
      <c r="BT378" s="838"/>
      <c r="BU378" s="838"/>
      <c r="BV378" s="838"/>
      <c r="BW378" s="838"/>
      <c r="BX378" s="838"/>
      <c r="BY378" s="838"/>
      <c r="BZ378" s="519"/>
      <c r="CB378" s="515"/>
      <c r="CC378" s="440"/>
      <c r="CD378" s="11"/>
      <c r="CE378" s="11"/>
      <c r="CF378" s="11"/>
      <c r="CG378" s="11"/>
      <c r="CH378" s="11"/>
      <c r="CI378" s="11"/>
    </row>
    <row r="379" spans="2:87" ht="18.75" customHeight="1">
      <c r="B379" s="35"/>
      <c r="C379" s="522"/>
      <c r="D379" s="523"/>
      <c r="E379" s="838"/>
      <c r="F379" s="838"/>
      <c r="G379" s="838"/>
      <c r="H379" s="838"/>
      <c r="I379" s="838"/>
      <c r="J379" s="838"/>
      <c r="K379" s="838"/>
      <c r="L379" s="838"/>
      <c r="M379" s="838"/>
      <c r="N379" s="839"/>
      <c r="O379" s="839"/>
      <c r="P379" s="839"/>
      <c r="Q379" s="839"/>
      <c r="R379" s="839"/>
      <c r="S379" s="839"/>
      <c r="T379" s="839"/>
      <c r="U379" s="839"/>
      <c r="V379" s="839"/>
      <c r="W379" s="839"/>
      <c r="X379" s="839"/>
      <c r="Y379" s="839"/>
      <c r="Z379" s="839"/>
      <c r="AA379" s="839"/>
      <c r="AB379" s="839"/>
      <c r="AC379" s="839"/>
      <c r="AD379" s="839"/>
      <c r="AE379" s="839"/>
      <c r="AF379" s="839"/>
      <c r="AG379" s="839"/>
      <c r="AH379" s="839"/>
      <c r="AI379" s="839"/>
      <c r="AJ379" s="839"/>
      <c r="AK379" s="839"/>
      <c r="AL379" s="839"/>
      <c r="AM379" s="839"/>
      <c r="AN379" s="839"/>
      <c r="AO379" s="839"/>
      <c r="AP379" s="840" t="str">
        <f>IF(ISERROR(N379/AB379)=TRUE,"",N379/AB379)</f>
        <v/>
      </c>
      <c r="AQ379" s="840"/>
      <c r="AR379" s="840"/>
      <c r="AS379" s="840"/>
      <c r="AT379" s="840"/>
      <c r="AU379" s="840"/>
      <c r="AV379" s="840"/>
      <c r="AW379" s="840"/>
      <c r="AX379" s="840"/>
      <c r="AY379" s="840"/>
      <c r="AZ379" s="840"/>
      <c r="BA379" s="840"/>
      <c r="BB379" s="840"/>
      <c r="BC379" s="840"/>
      <c r="BD379" s="838"/>
      <c r="BE379" s="838"/>
      <c r="BF379" s="838"/>
      <c r="BG379" s="838"/>
      <c r="BH379" s="838"/>
      <c r="BI379" s="838"/>
      <c r="BJ379" s="838"/>
      <c r="BK379" s="838"/>
      <c r="BL379" s="838"/>
      <c r="BM379" s="838"/>
      <c r="BN379" s="838"/>
      <c r="BO379" s="838"/>
      <c r="BP379" s="838"/>
      <c r="BQ379" s="838"/>
      <c r="BR379" s="838"/>
      <c r="BS379" s="838"/>
      <c r="BT379" s="838"/>
      <c r="BU379" s="838"/>
      <c r="BV379" s="838"/>
      <c r="BW379" s="838"/>
      <c r="BX379" s="838"/>
      <c r="BY379" s="838"/>
      <c r="BZ379" s="519"/>
      <c r="CB379" s="515"/>
      <c r="CC379" s="440"/>
      <c r="CD379" s="11"/>
      <c r="CE379" s="11"/>
      <c r="CF379" s="11"/>
      <c r="CG379" s="11"/>
      <c r="CH379" s="11"/>
      <c r="CI379" s="11"/>
    </row>
    <row r="380" spans="2:87" ht="18.75" customHeight="1">
      <c r="B380" s="35"/>
      <c r="C380" s="522"/>
      <c r="D380" s="523"/>
      <c r="E380" s="838"/>
      <c r="F380" s="838"/>
      <c r="G380" s="838"/>
      <c r="H380" s="838"/>
      <c r="I380" s="838"/>
      <c r="J380" s="838"/>
      <c r="K380" s="838"/>
      <c r="L380" s="838"/>
      <c r="M380" s="838"/>
      <c r="N380" s="839"/>
      <c r="O380" s="839"/>
      <c r="P380" s="839"/>
      <c r="Q380" s="839"/>
      <c r="R380" s="839"/>
      <c r="S380" s="839"/>
      <c r="T380" s="839"/>
      <c r="U380" s="839"/>
      <c r="V380" s="839"/>
      <c r="W380" s="839"/>
      <c r="X380" s="839"/>
      <c r="Y380" s="839"/>
      <c r="Z380" s="839"/>
      <c r="AA380" s="839"/>
      <c r="AB380" s="839"/>
      <c r="AC380" s="839"/>
      <c r="AD380" s="839"/>
      <c r="AE380" s="839"/>
      <c r="AF380" s="839"/>
      <c r="AG380" s="839"/>
      <c r="AH380" s="839"/>
      <c r="AI380" s="839"/>
      <c r="AJ380" s="839"/>
      <c r="AK380" s="839"/>
      <c r="AL380" s="839"/>
      <c r="AM380" s="839"/>
      <c r="AN380" s="839"/>
      <c r="AO380" s="839"/>
      <c r="AP380" s="840" t="str">
        <f>IF(ISERROR(N380/AB380)=TRUE,"",N380/AB380)</f>
        <v/>
      </c>
      <c r="AQ380" s="840"/>
      <c r="AR380" s="840"/>
      <c r="AS380" s="840"/>
      <c r="AT380" s="840"/>
      <c r="AU380" s="840"/>
      <c r="AV380" s="840"/>
      <c r="AW380" s="840"/>
      <c r="AX380" s="840"/>
      <c r="AY380" s="840"/>
      <c r="AZ380" s="840"/>
      <c r="BA380" s="840"/>
      <c r="BB380" s="840"/>
      <c r="BC380" s="840"/>
      <c r="BD380" s="838"/>
      <c r="BE380" s="838"/>
      <c r="BF380" s="838"/>
      <c r="BG380" s="838"/>
      <c r="BH380" s="838"/>
      <c r="BI380" s="838"/>
      <c r="BJ380" s="838"/>
      <c r="BK380" s="838"/>
      <c r="BL380" s="838"/>
      <c r="BM380" s="838"/>
      <c r="BN380" s="838"/>
      <c r="BO380" s="838"/>
      <c r="BP380" s="838"/>
      <c r="BQ380" s="838"/>
      <c r="BR380" s="838"/>
      <c r="BS380" s="838"/>
      <c r="BT380" s="838"/>
      <c r="BU380" s="838"/>
      <c r="BV380" s="838"/>
      <c r="BW380" s="838"/>
      <c r="BX380" s="838"/>
      <c r="BY380" s="838"/>
      <c r="BZ380" s="519"/>
      <c r="CB380" s="515"/>
      <c r="CC380" s="440"/>
      <c r="CD380" s="11"/>
      <c r="CE380" s="11"/>
      <c r="CF380" s="11"/>
      <c r="CG380" s="11"/>
      <c r="CH380" s="11"/>
      <c r="CI380" s="11"/>
    </row>
    <row r="381" spans="2:87" ht="18.75" customHeight="1" thickBot="1">
      <c r="B381" s="37"/>
      <c r="C381" s="73"/>
      <c r="D381" s="529"/>
      <c r="E381" s="530"/>
      <c r="F381" s="530"/>
      <c r="G381" s="530"/>
      <c r="H381" s="530"/>
      <c r="I381" s="530"/>
      <c r="J381" s="530"/>
      <c r="K381" s="530"/>
      <c r="L381" s="530"/>
      <c r="M381" s="530"/>
      <c r="N381" s="531"/>
      <c r="O381" s="531"/>
      <c r="P381" s="531"/>
      <c r="Q381" s="531"/>
      <c r="R381" s="531"/>
      <c r="S381" s="531"/>
      <c r="T381" s="531"/>
      <c r="U381" s="531"/>
      <c r="V381" s="531"/>
      <c r="W381" s="531"/>
      <c r="X381" s="531"/>
      <c r="Y381" s="531"/>
      <c r="Z381" s="531"/>
      <c r="AA381" s="531"/>
      <c r="AB381" s="531"/>
      <c r="AC381" s="531"/>
      <c r="AD381" s="531"/>
      <c r="AE381" s="531"/>
      <c r="AF381" s="531"/>
      <c r="AG381" s="531"/>
      <c r="AH381" s="531"/>
      <c r="AI381" s="531"/>
      <c r="AJ381" s="531"/>
      <c r="AK381" s="531"/>
      <c r="AL381" s="531"/>
      <c r="AM381" s="531"/>
      <c r="AN381" s="531"/>
      <c r="AO381" s="531"/>
      <c r="AP381" s="532"/>
      <c r="AQ381" s="532"/>
      <c r="AR381" s="532"/>
      <c r="AS381" s="532"/>
      <c r="AT381" s="532"/>
      <c r="AU381" s="532"/>
      <c r="AV381" s="532"/>
      <c r="AW381" s="532"/>
      <c r="AX381" s="532"/>
      <c r="AY381" s="532"/>
      <c r="AZ381" s="532"/>
      <c r="BA381" s="532"/>
      <c r="BB381" s="532"/>
      <c r="BC381" s="532"/>
      <c r="BD381" s="530"/>
      <c r="BE381" s="530"/>
      <c r="BF381" s="530"/>
      <c r="BG381" s="530"/>
      <c r="BH381" s="530"/>
      <c r="BI381" s="530"/>
      <c r="BJ381" s="530"/>
      <c r="BK381" s="530"/>
      <c r="BL381" s="530"/>
      <c r="BM381" s="530"/>
      <c r="BN381" s="530"/>
      <c r="BO381" s="530"/>
      <c r="BP381" s="530"/>
      <c r="BQ381" s="530"/>
      <c r="BR381" s="530"/>
      <c r="BS381" s="530"/>
      <c r="BT381" s="530"/>
      <c r="BU381" s="530"/>
      <c r="BV381" s="530"/>
      <c r="BW381" s="530"/>
      <c r="BX381" s="530"/>
      <c r="BY381" s="530"/>
      <c r="BZ381" s="38"/>
      <c r="CA381" s="25"/>
      <c r="CB381" s="441"/>
      <c r="CC381" s="442"/>
      <c r="CD381" s="11"/>
      <c r="CE381" s="11"/>
      <c r="CF381" s="11"/>
      <c r="CG381" s="11"/>
      <c r="CH381" s="11"/>
      <c r="CI381" s="11"/>
    </row>
    <row r="382" spans="2:87" ht="18.75" customHeight="1">
      <c r="B382" s="405"/>
      <c r="C382" s="821" t="s">
        <v>423</v>
      </c>
      <c r="D382" s="821"/>
      <c r="E382" s="821"/>
      <c r="F382" s="821"/>
      <c r="G382" s="821"/>
      <c r="H382" s="821"/>
      <c r="I382" s="821"/>
      <c r="J382" s="821"/>
      <c r="K382" s="821"/>
      <c r="L382" s="821"/>
      <c r="M382" s="821"/>
      <c r="N382" s="821"/>
      <c r="O382" s="821"/>
      <c r="P382" s="821"/>
      <c r="Q382" s="821"/>
      <c r="R382" s="821"/>
      <c r="S382" s="821"/>
      <c r="T382" s="821"/>
      <c r="U382" s="821"/>
      <c r="V382" s="821"/>
      <c r="W382" s="821"/>
      <c r="X382" s="821"/>
      <c r="Y382" s="821"/>
      <c r="Z382" s="821"/>
      <c r="AA382" s="821"/>
      <c r="AB382" s="821"/>
      <c r="AC382" s="821"/>
      <c r="AD382" s="821"/>
      <c r="AE382" s="821"/>
      <c r="AF382" s="821"/>
      <c r="AG382" s="821"/>
      <c r="AH382" s="821"/>
      <c r="AI382" s="821"/>
      <c r="AJ382" s="821"/>
      <c r="AK382" s="821"/>
      <c r="AL382" s="821"/>
      <c r="AM382" s="821"/>
      <c r="AN382" s="821"/>
      <c r="AO382" s="821"/>
      <c r="AP382" s="821"/>
      <c r="AQ382" s="821"/>
      <c r="AR382" s="821"/>
      <c r="AS382" s="821"/>
      <c r="AT382" s="821"/>
      <c r="AU382" s="821"/>
      <c r="AV382" s="821"/>
      <c r="AW382" s="821"/>
      <c r="AX382" s="821"/>
      <c r="AY382" s="821"/>
      <c r="AZ382" s="821"/>
      <c r="BA382" s="821"/>
      <c r="BB382" s="821"/>
      <c r="BC382" s="821"/>
      <c r="BD382" s="821"/>
      <c r="BE382" s="821"/>
      <c r="BF382" s="821"/>
      <c r="BG382" s="821"/>
      <c r="BH382" s="821"/>
      <c r="BI382" s="821"/>
      <c r="BJ382" s="821"/>
      <c r="BK382" s="821"/>
      <c r="BL382" s="821"/>
      <c r="BM382" s="821"/>
      <c r="BN382" s="821"/>
      <c r="BO382" s="821"/>
      <c r="BP382" s="821"/>
      <c r="BQ382" s="821"/>
      <c r="BR382" s="821"/>
      <c r="BS382" s="821"/>
      <c r="BT382" s="821"/>
      <c r="BU382" s="821"/>
      <c r="BV382" s="821"/>
      <c r="BW382" s="821"/>
      <c r="BX382" s="821"/>
      <c r="BY382" s="821"/>
      <c r="BZ382" s="408"/>
      <c r="CA382" s="23"/>
      <c r="CB382" s="421"/>
      <c r="CC382" s="422"/>
      <c r="CD382" s="11"/>
      <c r="CE382" s="11"/>
      <c r="CF382" s="11"/>
      <c r="CG382" s="11"/>
      <c r="CH382" s="11"/>
      <c r="CI382" s="11"/>
    </row>
    <row r="383" spans="2:87" ht="18.75" customHeight="1">
      <c r="B383" s="35"/>
      <c r="C383" s="522"/>
      <c r="D383" s="523"/>
      <c r="E383" s="851" t="s">
        <v>424</v>
      </c>
      <c r="F383" s="851"/>
      <c r="G383" s="851"/>
      <c r="H383" s="851"/>
      <c r="I383" s="851"/>
      <c r="J383" s="851"/>
      <c r="K383" s="851"/>
      <c r="L383" s="851"/>
      <c r="M383" s="851"/>
      <c r="N383" s="839"/>
      <c r="O383" s="839"/>
      <c r="P383" s="839"/>
      <c r="Q383" s="839"/>
      <c r="R383" s="839"/>
      <c r="S383" s="839"/>
      <c r="T383" s="839"/>
      <c r="U383" s="839"/>
      <c r="V383" s="839"/>
      <c r="W383" s="839"/>
      <c r="X383" s="839"/>
      <c r="Y383" s="851" t="s">
        <v>425</v>
      </c>
      <c r="Z383" s="851"/>
      <c r="AA383" s="851"/>
      <c r="AB383" s="852" t="s">
        <v>426</v>
      </c>
      <c r="AC383" s="852"/>
      <c r="AD383" s="852"/>
      <c r="AE383" s="852"/>
      <c r="AF383" s="852"/>
      <c r="AG383" s="852"/>
      <c r="AH383" s="852"/>
      <c r="AI383" s="852"/>
      <c r="AJ383" s="852"/>
      <c r="AK383" s="852"/>
      <c r="AL383" s="852"/>
      <c r="AM383" s="852"/>
      <c r="AN383" s="852"/>
      <c r="AO383" s="852"/>
      <c r="AP383" s="852"/>
      <c r="AQ383" s="852"/>
      <c r="AR383" s="852"/>
      <c r="AS383" s="852"/>
      <c r="AT383" s="852"/>
      <c r="AU383" s="852"/>
      <c r="AV383" s="852"/>
      <c r="AW383" s="852"/>
      <c r="AX383" s="852"/>
      <c r="AY383" s="852"/>
      <c r="AZ383" s="852"/>
      <c r="BA383" s="852"/>
      <c r="BB383" s="852"/>
      <c r="BC383" s="852"/>
      <c r="BD383" s="852"/>
      <c r="BE383" s="852"/>
      <c r="BF383" s="852"/>
      <c r="BG383" s="852"/>
      <c r="BH383" s="852"/>
      <c r="BI383" s="852"/>
      <c r="BJ383" s="852"/>
      <c r="BK383" s="852"/>
      <c r="BL383" s="852"/>
      <c r="BM383" s="525"/>
      <c r="BN383" s="525"/>
      <c r="BO383" s="519"/>
      <c r="BP383" s="519"/>
      <c r="BQ383" s="519"/>
      <c r="BR383" s="519"/>
      <c r="BS383" s="519"/>
      <c r="BT383" s="519"/>
      <c r="BU383" s="519"/>
      <c r="BV383" s="519"/>
      <c r="BW383" s="519"/>
      <c r="BX383" s="519"/>
      <c r="BY383" s="519"/>
      <c r="BZ383" s="519"/>
      <c r="CB383" s="515"/>
      <c r="CC383" s="440"/>
      <c r="CD383" s="11"/>
      <c r="CE383" s="11"/>
      <c r="CF383" s="11"/>
      <c r="CG383" s="11"/>
      <c r="CH383" s="11"/>
      <c r="CI383" s="11"/>
    </row>
    <row r="384" spans="2:87" ht="10.5" customHeight="1" thickBot="1">
      <c r="B384" s="37"/>
      <c r="C384" s="407"/>
      <c r="D384" s="407"/>
      <c r="E384" s="407"/>
      <c r="F384" s="407"/>
      <c r="G384" s="407"/>
      <c r="H384" s="407"/>
      <c r="I384" s="407"/>
      <c r="J384" s="407"/>
      <c r="K384" s="407"/>
      <c r="L384" s="407"/>
      <c r="M384" s="407"/>
      <c r="N384" s="407"/>
      <c r="O384" s="407"/>
      <c r="P384" s="407"/>
      <c r="Q384" s="407"/>
      <c r="R384" s="407"/>
      <c r="S384" s="407"/>
      <c r="T384" s="407"/>
      <c r="U384" s="407"/>
      <c r="V384" s="407"/>
      <c r="W384" s="407"/>
      <c r="X384" s="407"/>
      <c r="Y384" s="407"/>
      <c r="Z384" s="407"/>
      <c r="AA384" s="407"/>
      <c r="AB384" s="407"/>
      <c r="AC384" s="407"/>
      <c r="AD384" s="407"/>
      <c r="AE384" s="407"/>
      <c r="AF384" s="407"/>
      <c r="AG384" s="407"/>
      <c r="AH384" s="407"/>
      <c r="AI384" s="407"/>
      <c r="AJ384" s="407"/>
      <c r="AK384" s="407"/>
      <c r="AL384" s="407"/>
      <c r="AM384" s="407"/>
      <c r="AN384" s="407"/>
      <c r="AO384" s="407"/>
      <c r="AP384" s="407"/>
      <c r="AQ384" s="407"/>
      <c r="AR384" s="407"/>
      <c r="AS384" s="407"/>
      <c r="AT384" s="407"/>
      <c r="AU384" s="407"/>
      <c r="AV384" s="407"/>
      <c r="AW384" s="407"/>
      <c r="AX384" s="407"/>
      <c r="AY384" s="407"/>
      <c r="AZ384" s="407"/>
      <c r="BA384" s="407"/>
      <c r="BB384" s="407"/>
      <c r="BC384" s="407"/>
      <c r="BD384" s="407"/>
      <c r="BE384" s="407"/>
      <c r="BF384" s="407"/>
      <c r="BG384" s="407"/>
      <c r="BH384" s="407"/>
      <c r="BI384" s="407"/>
      <c r="BJ384" s="407"/>
      <c r="BK384" s="407"/>
      <c r="BL384" s="407"/>
      <c r="BM384" s="407"/>
      <c r="BN384" s="407"/>
      <c r="BO384" s="407"/>
      <c r="BP384" s="407"/>
      <c r="BQ384" s="407"/>
      <c r="BR384" s="407"/>
      <c r="BS384" s="407"/>
      <c r="BT384" s="407"/>
      <c r="BU384" s="407"/>
      <c r="BV384" s="407"/>
      <c r="BW384" s="407"/>
      <c r="BX384" s="407"/>
      <c r="BY384" s="407"/>
      <c r="BZ384" s="38"/>
      <c r="CA384" s="25"/>
      <c r="CB384" s="441"/>
      <c r="CC384" s="442"/>
      <c r="CD384" s="11"/>
      <c r="CE384" s="11"/>
      <c r="CF384" s="11"/>
      <c r="CG384" s="11"/>
      <c r="CH384" s="11"/>
      <c r="CI384" s="11"/>
    </row>
    <row r="385" spans="2:81" ht="17.25" customHeight="1">
      <c r="B385" s="16" t="s">
        <v>448</v>
      </c>
      <c r="C385" s="16"/>
      <c r="D385" s="28"/>
      <c r="E385" s="28"/>
      <c r="F385" s="28"/>
      <c r="G385" s="28"/>
      <c r="H385" s="28"/>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16"/>
      <c r="BP385" s="16"/>
      <c r="BQ385" s="16"/>
      <c r="BR385" s="16"/>
      <c r="BS385" s="16"/>
      <c r="BT385" s="16"/>
      <c r="BU385" s="16"/>
      <c r="BV385" s="16"/>
      <c r="BW385" s="16"/>
      <c r="BX385" s="16"/>
      <c r="BY385" s="16"/>
      <c r="BZ385" s="16"/>
      <c r="CA385" s="16"/>
      <c r="CB385" s="16"/>
      <c r="CC385" s="16"/>
    </row>
    <row r="386" spans="2:81" ht="17.25" customHeight="1"/>
    <row r="387" spans="2:81" ht="17.25" customHeight="1"/>
    <row r="388" spans="2:81" ht="17.25" customHeight="1"/>
    <row r="389" spans="2:81" ht="17.25" customHeight="1"/>
  </sheetData>
  <sheetProtection formatCells="0" formatRows="0"/>
  <mergeCells count="665">
    <mergeCell ref="BU198:CB198"/>
    <mergeCell ref="BG198:BT198"/>
    <mergeCell ref="BG194:CB197"/>
    <mergeCell ref="BN72:BZ72"/>
    <mergeCell ref="CA72:CC72"/>
    <mergeCell ref="V73:CC73"/>
    <mergeCell ref="BN74:CC74"/>
    <mergeCell ref="B69:J74"/>
    <mergeCell ref="BC74:BM74"/>
    <mergeCell ref="K73:P74"/>
    <mergeCell ref="Q73:U73"/>
    <mergeCell ref="Q74:U74"/>
    <mergeCell ref="C195:AI195"/>
    <mergeCell ref="C196:AI196"/>
    <mergeCell ref="AJ198:AX198"/>
    <mergeCell ref="C177:AI177"/>
    <mergeCell ref="AY194:BF194"/>
    <mergeCell ref="C181:AI181"/>
    <mergeCell ref="C124:CB126"/>
    <mergeCell ref="AU131:CB133"/>
    <mergeCell ref="C132:R132"/>
    <mergeCell ref="S132:AS132"/>
    <mergeCell ref="C133:R133"/>
    <mergeCell ref="AJ174:AZ175"/>
    <mergeCell ref="D281:CB283"/>
    <mergeCell ref="C178:AI178"/>
    <mergeCell ref="BU178:CB178"/>
    <mergeCell ref="C182:AI182"/>
    <mergeCell ref="C183:AI183"/>
    <mergeCell ref="C179:AI179"/>
    <mergeCell ref="BG182:CB182"/>
    <mergeCell ref="AY182:BF182"/>
    <mergeCell ref="AJ182:AX182"/>
    <mergeCell ref="BG181:CB181"/>
    <mergeCell ref="BG183:CB183"/>
    <mergeCell ref="BG179:CB179"/>
    <mergeCell ref="AY181:BF181"/>
    <mergeCell ref="AJ181:AX181"/>
    <mergeCell ref="AY197:BF197"/>
    <mergeCell ref="AY198:BF198"/>
    <mergeCell ref="C204:CB205"/>
    <mergeCell ref="AY195:BF195"/>
    <mergeCell ref="AY196:BF196"/>
    <mergeCell ref="AJ195:AX195"/>
    <mergeCell ref="AJ196:AX196"/>
    <mergeCell ref="AJ197:AX197"/>
    <mergeCell ref="C197:AI197"/>
    <mergeCell ref="C198:AI198"/>
    <mergeCell ref="AJ192:BF193"/>
    <mergeCell ref="BG192:CB192"/>
    <mergeCell ref="BD68:CC68"/>
    <mergeCell ref="V69:CC69"/>
    <mergeCell ref="BG70:CC70"/>
    <mergeCell ref="BD71:CC71"/>
    <mergeCell ref="K66:P67"/>
    <mergeCell ref="Q66:U66"/>
    <mergeCell ref="Q67:U67"/>
    <mergeCell ref="B68:U68"/>
    <mergeCell ref="V68:AD68"/>
    <mergeCell ref="AE68:AG68"/>
    <mergeCell ref="AH68:AQ68"/>
    <mergeCell ref="AR68:BC68"/>
    <mergeCell ref="K69:U69"/>
    <mergeCell ref="K71:U71"/>
    <mergeCell ref="BU177:CB177"/>
    <mergeCell ref="C176:AI176"/>
    <mergeCell ref="BA174:CB174"/>
    <mergeCell ref="AY187:BF187"/>
    <mergeCell ref="C160:CC160"/>
    <mergeCell ref="AP150:AX150"/>
    <mergeCell ref="BG193:CB193"/>
    <mergeCell ref="C152:N152"/>
    <mergeCell ref="C200:AI200"/>
    <mergeCell ref="AJ200:AX200"/>
    <mergeCell ref="C210:AR210"/>
    <mergeCell ref="AS210:BE210"/>
    <mergeCell ref="AS211:BE211"/>
    <mergeCell ref="BF211:BK211"/>
    <mergeCell ref="BF210:BK210"/>
    <mergeCell ref="C211:AR211"/>
    <mergeCell ref="C208:AR208"/>
    <mergeCell ref="C209:AR209"/>
    <mergeCell ref="AS209:BE209"/>
    <mergeCell ref="BF209:BK209"/>
    <mergeCell ref="C207:AK207"/>
    <mergeCell ref="BF208:BN208"/>
    <mergeCell ref="C201:AI201"/>
    <mergeCell ref="AY200:BF200"/>
    <mergeCell ref="AY201:BF201"/>
    <mergeCell ref="AJ201:AX201"/>
    <mergeCell ref="C219:AR219"/>
    <mergeCell ref="AS219:BE219"/>
    <mergeCell ref="BF219:BK219"/>
    <mergeCell ref="BF223:BK223"/>
    <mergeCell ref="C224:AR224"/>
    <mergeCell ref="AS224:BE224"/>
    <mergeCell ref="BF212:BK212"/>
    <mergeCell ref="C213:AR213"/>
    <mergeCell ref="AS213:BE213"/>
    <mergeCell ref="C212:AR212"/>
    <mergeCell ref="AS212:BE212"/>
    <mergeCell ref="AS222:BE222"/>
    <mergeCell ref="BF222:BK222"/>
    <mergeCell ref="C221:AR221"/>
    <mergeCell ref="AS221:BE221"/>
    <mergeCell ref="BF221:BK221"/>
    <mergeCell ref="C222:AR222"/>
    <mergeCell ref="C280:BZ280"/>
    <mergeCell ref="BL219:CC219"/>
    <mergeCell ref="C215:BE215"/>
    <mergeCell ref="C220:AR220"/>
    <mergeCell ref="AS220:BE220"/>
    <mergeCell ref="BF220:BK220"/>
    <mergeCell ref="C216:AR216"/>
    <mergeCell ref="AS216:BE216"/>
    <mergeCell ref="C217:AR217"/>
    <mergeCell ref="AS217:BE217"/>
    <mergeCell ref="BF217:BK217"/>
    <mergeCell ref="C218:AR218"/>
    <mergeCell ref="AS218:BE218"/>
    <mergeCell ref="BF218:CC218"/>
    <mergeCell ref="B226:CC226"/>
    <mergeCell ref="C228:K228"/>
    <mergeCell ref="L228:AE228"/>
    <mergeCell ref="AH228:CB228"/>
    <mergeCell ref="C229:K229"/>
    <mergeCell ref="L229:AE229"/>
    <mergeCell ref="BL222:CC223"/>
    <mergeCell ref="C223:AR223"/>
    <mergeCell ref="AS223:BE223"/>
    <mergeCell ref="L231:CB232"/>
    <mergeCell ref="B297:CC297"/>
    <mergeCell ref="H277:CB278"/>
    <mergeCell ref="H271:CB272"/>
    <mergeCell ref="G299:CC299"/>
    <mergeCell ref="H287:CB289"/>
    <mergeCell ref="H295:CB296"/>
    <mergeCell ref="AT247:BD247"/>
    <mergeCell ref="BE247:BO247"/>
    <mergeCell ref="BQ247:BV247"/>
    <mergeCell ref="F298:CC298"/>
    <mergeCell ref="C263:R263"/>
    <mergeCell ref="S261:AC261"/>
    <mergeCell ref="S262:AC262"/>
    <mergeCell ref="S263:AC263"/>
    <mergeCell ref="AD261:CB261"/>
    <mergeCell ref="AD262:CB262"/>
    <mergeCell ref="AD263:CB263"/>
    <mergeCell ref="C261:R261"/>
    <mergeCell ref="C262:R262"/>
    <mergeCell ref="C254:AH254"/>
    <mergeCell ref="AI247:AS247"/>
    <mergeCell ref="AI253:BD253"/>
    <mergeCell ref="B267:CC267"/>
    <mergeCell ref="C253:AH253"/>
    <mergeCell ref="AT246:BD246"/>
    <mergeCell ref="BW246:CB246"/>
    <mergeCell ref="X246:AH246"/>
    <mergeCell ref="B236:CC236"/>
    <mergeCell ref="C238:H238"/>
    <mergeCell ref="I238:AR238"/>
    <mergeCell ref="AS238:AX238"/>
    <mergeCell ref="AY238:BH238"/>
    <mergeCell ref="C239:H242"/>
    <mergeCell ref="I239:CB242"/>
    <mergeCell ref="BE246:BO246"/>
    <mergeCell ref="BQ246:BV246"/>
    <mergeCell ref="AV42:BI42"/>
    <mergeCell ref="AI258:BD258"/>
    <mergeCell ref="B251:CC251"/>
    <mergeCell ref="AT248:BD248"/>
    <mergeCell ref="BE248:BO248"/>
    <mergeCell ref="AI248:AS248"/>
    <mergeCell ref="BQ248:BV248"/>
    <mergeCell ref="BW248:CB248"/>
    <mergeCell ref="H250:CC250"/>
    <mergeCell ref="BW247:CB247"/>
    <mergeCell ref="X248:AH248"/>
    <mergeCell ref="M248:W248"/>
    <mergeCell ref="C248:L248"/>
    <mergeCell ref="X247:AH247"/>
    <mergeCell ref="M247:W247"/>
    <mergeCell ref="C247:L247"/>
    <mergeCell ref="AI246:AS246"/>
    <mergeCell ref="C246:W246"/>
    <mergeCell ref="AH229:CB229"/>
    <mergeCell ref="L230:CB230"/>
    <mergeCell ref="BI238:BN238"/>
    <mergeCell ref="BO238:BX238"/>
    <mergeCell ref="BY238:CB238"/>
    <mergeCell ref="B244:CC244"/>
    <mergeCell ref="C194:AI194"/>
    <mergeCell ref="E43:Q43"/>
    <mergeCell ref="R43:AE43"/>
    <mergeCell ref="AF43:AU43"/>
    <mergeCell ref="AV43:BI43"/>
    <mergeCell ref="BJ43:BQ43"/>
    <mergeCell ref="BR43:CB43"/>
    <mergeCell ref="BZ45:CB45"/>
    <mergeCell ref="BE65:BG65"/>
    <mergeCell ref="V74:BB74"/>
    <mergeCell ref="B83:CC84"/>
    <mergeCell ref="E47:Q47"/>
    <mergeCell ref="R47:AE47"/>
    <mergeCell ref="AY130:CB130"/>
    <mergeCell ref="S131:AE131"/>
    <mergeCell ref="AF131:AG131"/>
    <mergeCell ref="AH131:AS131"/>
    <mergeCell ref="BJ46:BQ46"/>
    <mergeCell ref="BR46:CB46"/>
    <mergeCell ref="V67:CC67"/>
    <mergeCell ref="C127:CB127"/>
    <mergeCell ref="V66:CC66"/>
    <mergeCell ref="BH65:BO65"/>
    <mergeCell ref="K65:U65"/>
    <mergeCell ref="E36:Q36"/>
    <mergeCell ref="B40:CC40"/>
    <mergeCell ref="B41:K41"/>
    <mergeCell ref="E42:Q42"/>
    <mergeCell ref="R42:AE42"/>
    <mergeCell ref="AF42:AU42"/>
    <mergeCell ref="L10:W10"/>
    <mergeCell ref="L11:W11"/>
    <mergeCell ref="BC10:BM10"/>
    <mergeCell ref="BN10:CC10"/>
    <mergeCell ref="X10:BB10"/>
    <mergeCell ref="R35:AE35"/>
    <mergeCell ref="AF35:AU35"/>
    <mergeCell ref="E33:Q33"/>
    <mergeCell ref="L18:W18"/>
    <mergeCell ref="X18:CC18"/>
    <mergeCell ref="R32:AE32"/>
    <mergeCell ref="AF32:AU32"/>
    <mergeCell ref="AV32:BI32"/>
    <mergeCell ref="BJ32:BY32"/>
    <mergeCell ref="BZ32:CB32"/>
    <mergeCell ref="BJ35:BY35"/>
    <mergeCell ref="BZ35:CB35"/>
    <mergeCell ref="AV35:BI35"/>
    <mergeCell ref="CO4:CV4"/>
    <mergeCell ref="CO5:CP5"/>
    <mergeCell ref="CQ5:CR5"/>
    <mergeCell ref="CS5:CT5"/>
    <mergeCell ref="AQ7:BB7"/>
    <mergeCell ref="BC7:CC7"/>
    <mergeCell ref="X7:AP7"/>
    <mergeCell ref="CO6:CP6"/>
    <mergeCell ref="CP7:CQ7"/>
    <mergeCell ref="X6:CC6"/>
    <mergeCell ref="E32:Q32"/>
    <mergeCell ref="R33:AE33"/>
    <mergeCell ref="AF33:AU33"/>
    <mergeCell ref="AV33:BI33"/>
    <mergeCell ref="B34:K34"/>
    <mergeCell ref="E35:Q35"/>
    <mergeCell ref="X22:CC22"/>
    <mergeCell ref="BC19:BM19"/>
    <mergeCell ref="X19:BB19"/>
    <mergeCell ref="BN19:CC19"/>
    <mergeCell ref="L23:W23"/>
    <mergeCell ref="L24:W24"/>
    <mergeCell ref="L25:W25"/>
    <mergeCell ref="AV36:BI36"/>
    <mergeCell ref="B18:K29"/>
    <mergeCell ref="L19:W19"/>
    <mergeCell ref="L20:W20"/>
    <mergeCell ref="L21:W21"/>
    <mergeCell ref="X21:CC21"/>
    <mergeCell ref="L22:W22"/>
    <mergeCell ref="BP1:CC1"/>
    <mergeCell ref="B3:CC3"/>
    <mergeCell ref="B4:K5"/>
    <mergeCell ref="L4:CC5"/>
    <mergeCell ref="B8:K17"/>
    <mergeCell ref="L8:CC8"/>
    <mergeCell ref="B6:K7"/>
    <mergeCell ref="L13:CC13"/>
    <mergeCell ref="L16:W16"/>
    <mergeCell ref="L17:W17"/>
    <mergeCell ref="X17:CC17"/>
    <mergeCell ref="X12:CC12"/>
    <mergeCell ref="L9:W9"/>
    <mergeCell ref="L12:W12"/>
    <mergeCell ref="L14:W14"/>
    <mergeCell ref="L15:W15"/>
    <mergeCell ref="X9:CC9"/>
    <mergeCell ref="I1:X1"/>
    <mergeCell ref="Y1:AH1"/>
    <mergeCell ref="BG1:BO1"/>
    <mergeCell ref="B30:CC30"/>
    <mergeCell ref="B31:K31"/>
    <mergeCell ref="L28:W28"/>
    <mergeCell ref="X25:CC25"/>
    <mergeCell ref="L26:W26"/>
    <mergeCell ref="X26:CC26"/>
    <mergeCell ref="L27:W27"/>
    <mergeCell ref="L29:W29"/>
    <mergeCell ref="X27:BB27"/>
    <mergeCell ref="AQ11:BB11"/>
    <mergeCell ref="BC11:CC11"/>
    <mergeCell ref="X14:CC14"/>
    <mergeCell ref="BC15:BM15"/>
    <mergeCell ref="BN15:CC15"/>
    <mergeCell ref="X15:BB15"/>
    <mergeCell ref="L7:W7"/>
    <mergeCell ref="L6:W6"/>
    <mergeCell ref="X11:AP11"/>
    <mergeCell ref="R37:AE37"/>
    <mergeCell ref="I91:CB92"/>
    <mergeCell ref="AD98:AE98"/>
    <mergeCell ref="Y98:AC98"/>
    <mergeCell ref="B44:K44"/>
    <mergeCell ref="E45:Q45"/>
    <mergeCell ref="R45:AE45"/>
    <mergeCell ref="AF45:AU45"/>
    <mergeCell ref="AV45:BI45"/>
    <mergeCell ref="B50:CC50"/>
    <mergeCell ref="B63:J67"/>
    <mergeCell ref="K63:U63"/>
    <mergeCell ref="K64:U64"/>
    <mergeCell ref="V64:BG64"/>
    <mergeCell ref="BH64:BO64"/>
    <mergeCell ref="CA65:CC65"/>
    <mergeCell ref="AV65:BD65"/>
    <mergeCell ref="E37:Q37"/>
    <mergeCell ref="BZ42:CB42"/>
    <mergeCell ref="E46:Q46"/>
    <mergeCell ref="R46:AE46"/>
    <mergeCell ref="AF46:AU46"/>
    <mergeCell ref="AV46:BI46"/>
    <mergeCell ref="BP65:BZ65"/>
    <mergeCell ref="V65:AD65"/>
    <mergeCell ref="AE65:AG65"/>
    <mergeCell ref="AH65:AU65"/>
    <mergeCell ref="I100:CB101"/>
    <mergeCell ref="C131:R131"/>
    <mergeCell ref="C116:CB120"/>
    <mergeCell ref="B104:CC104"/>
    <mergeCell ref="BD72:BM72"/>
    <mergeCell ref="K70:U70"/>
    <mergeCell ref="V70:AV70"/>
    <mergeCell ref="AW70:BF70"/>
    <mergeCell ref="K72:U72"/>
    <mergeCell ref="V72:AD72"/>
    <mergeCell ref="AE72:AG72"/>
    <mergeCell ref="AH72:AQ72"/>
    <mergeCell ref="AR72:AZ72"/>
    <mergeCell ref="BA72:BC72"/>
    <mergeCell ref="V71:AG71"/>
    <mergeCell ref="AH71:AQ71"/>
    <mergeCell ref="AR71:AV71"/>
    <mergeCell ref="E323:BY323"/>
    <mergeCell ref="E320:AD320"/>
    <mergeCell ref="AE320:AT320"/>
    <mergeCell ref="AY152:BB152"/>
    <mergeCell ref="BC152:BP152"/>
    <mergeCell ref="BQ152:BY152"/>
    <mergeCell ref="AP151:AX151"/>
    <mergeCell ref="B172:CC172"/>
    <mergeCell ref="C173:CC173"/>
    <mergeCell ref="C161:CB164"/>
    <mergeCell ref="C167:CB170"/>
    <mergeCell ref="BG175:CB175"/>
    <mergeCell ref="BZ153:CC153"/>
    <mergeCell ref="AP154:BP154"/>
    <mergeCell ref="BQ154:CC154"/>
    <mergeCell ref="AI254:BD254"/>
    <mergeCell ref="BF259:CB260"/>
    <mergeCell ref="C255:AH255"/>
    <mergeCell ref="C256:AH256"/>
    <mergeCell ref="C257:AH257"/>
    <mergeCell ref="C258:AH258"/>
    <mergeCell ref="AI255:BD255"/>
    <mergeCell ref="AI256:BD256"/>
    <mergeCell ref="AI257:BD257"/>
    <mergeCell ref="E324:BY327"/>
    <mergeCell ref="E331:BY336"/>
    <mergeCell ref="BZ149:CC149"/>
    <mergeCell ref="BZ150:CC150"/>
    <mergeCell ref="C151:U151"/>
    <mergeCell ref="V151:Y151"/>
    <mergeCell ref="BC149:BI151"/>
    <mergeCell ref="C149:AO149"/>
    <mergeCell ref="C150:AO150"/>
    <mergeCell ref="Z151:AO151"/>
    <mergeCell ref="BQ149:BY149"/>
    <mergeCell ref="BQ150:BY150"/>
    <mergeCell ref="BQ151:BY151"/>
    <mergeCell ref="BJ149:BP149"/>
    <mergeCell ref="BJ150:BP150"/>
    <mergeCell ref="BJ151:BP151"/>
    <mergeCell ref="AP149:AX149"/>
    <mergeCell ref="BG176:CB176"/>
    <mergeCell ref="AY177:BF177"/>
    <mergeCell ref="AY176:BF176"/>
    <mergeCell ref="AJ194:AX194"/>
    <mergeCell ref="G300:CC300"/>
    <mergeCell ref="B312:BZ312"/>
    <mergeCell ref="BZ151:CC151"/>
    <mergeCell ref="B338:BZ338"/>
    <mergeCell ref="C339:BY339"/>
    <mergeCell ref="C340:BY340"/>
    <mergeCell ref="E341:R341"/>
    <mergeCell ref="S341:BA341"/>
    <mergeCell ref="BB341:BX341"/>
    <mergeCell ref="E342:R343"/>
    <mergeCell ref="S342:BA342"/>
    <mergeCell ref="BB342:BX342"/>
    <mergeCell ref="S343:BA343"/>
    <mergeCell ref="BB343:BX343"/>
    <mergeCell ref="E344:R345"/>
    <mergeCell ref="S344:BA344"/>
    <mergeCell ref="BB344:BX344"/>
    <mergeCell ref="S345:BA345"/>
    <mergeCell ref="BB345:BX345"/>
    <mergeCell ref="E346:R347"/>
    <mergeCell ref="S346:BA346"/>
    <mergeCell ref="BB346:BX346"/>
    <mergeCell ref="S347:BA347"/>
    <mergeCell ref="BB347:BX347"/>
    <mergeCell ref="C349:BY349"/>
    <mergeCell ref="E350:N350"/>
    <mergeCell ref="O350:AB350"/>
    <mergeCell ref="AC350:AF350"/>
    <mergeCell ref="AG350:AJ350"/>
    <mergeCell ref="AK350:AN350"/>
    <mergeCell ref="AO350:AR350"/>
    <mergeCell ref="AS350:AV350"/>
    <mergeCell ref="AW350:AZ350"/>
    <mergeCell ref="BA350:BD350"/>
    <mergeCell ref="BE350:BH350"/>
    <mergeCell ref="BI350:BL350"/>
    <mergeCell ref="BM350:BP350"/>
    <mergeCell ref="BQ350:BT350"/>
    <mergeCell ref="BU350:BX350"/>
    <mergeCell ref="E351:N352"/>
    <mergeCell ref="O351:AB351"/>
    <mergeCell ref="AC351:AF351"/>
    <mergeCell ref="AG351:AJ351"/>
    <mergeCell ref="AK351:AN351"/>
    <mergeCell ref="AO351:AR351"/>
    <mergeCell ref="AS351:AV351"/>
    <mergeCell ref="AW351:AZ351"/>
    <mergeCell ref="BA351:BD351"/>
    <mergeCell ref="BE351:BH351"/>
    <mergeCell ref="BI351:BL351"/>
    <mergeCell ref="BM351:BP351"/>
    <mergeCell ref="BQ351:BT351"/>
    <mergeCell ref="BU351:BX351"/>
    <mergeCell ref="O352:AB352"/>
    <mergeCell ref="AC352:AF352"/>
    <mergeCell ref="AG352:AJ352"/>
    <mergeCell ref="AK352:AN352"/>
    <mergeCell ref="AO352:AR352"/>
    <mergeCell ref="AS352:AV352"/>
    <mergeCell ref="AW352:AZ352"/>
    <mergeCell ref="BA352:BD352"/>
    <mergeCell ref="BE352:BH352"/>
    <mergeCell ref="BI352:BL352"/>
    <mergeCell ref="BM352:BP352"/>
    <mergeCell ref="BQ352:BT352"/>
    <mergeCell ref="BU352:BX352"/>
    <mergeCell ref="E353:N354"/>
    <mergeCell ref="O353:AB353"/>
    <mergeCell ref="AC353:AF353"/>
    <mergeCell ref="AG353:AJ353"/>
    <mergeCell ref="AK353:AN353"/>
    <mergeCell ref="AO353:AR353"/>
    <mergeCell ref="AS353:AV353"/>
    <mergeCell ref="AW353:AZ353"/>
    <mergeCell ref="BA353:BD353"/>
    <mergeCell ref="BE353:BH353"/>
    <mergeCell ref="BI353:BL353"/>
    <mergeCell ref="BM353:BP353"/>
    <mergeCell ref="BQ353:BT353"/>
    <mergeCell ref="BU353:BX353"/>
    <mergeCell ref="O354:AB354"/>
    <mergeCell ref="AC354:AF354"/>
    <mergeCell ref="AG354:AJ354"/>
    <mergeCell ref="AK354:AN354"/>
    <mergeCell ref="AO354:AR354"/>
    <mergeCell ref="AS354:AV354"/>
    <mergeCell ref="AW354:AZ354"/>
    <mergeCell ref="BA354:BD354"/>
    <mergeCell ref="BE354:BH354"/>
    <mergeCell ref="BI354:BL354"/>
    <mergeCell ref="BM354:BP354"/>
    <mergeCell ref="BQ354:BT354"/>
    <mergeCell ref="BU354:BX354"/>
    <mergeCell ref="BU356:BX356"/>
    <mergeCell ref="E355:N356"/>
    <mergeCell ref="O355:AB355"/>
    <mergeCell ref="AC355:AF355"/>
    <mergeCell ref="AG355:AJ355"/>
    <mergeCell ref="AK355:AN355"/>
    <mergeCell ref="AO355:AR355"/>
    <mergeCell ref="AS355:AV355"/>
    <mergeCell ref="AW355:AZ355"/>
    <mergeCell ref="BA355:BD355"/>
    <mergeCell ref="BI355:BL355"/>
    <mergeCell ref="BM355:BP355"/>
    <mergeCell ref="BQ355:BT355"/>
    <mergeCell ref="E383:M383"/>
    <mergeCell ref="N383:X383"/>
    <mergeCell ref="Y383:AA383"/>
    <mergeCell ref="AB383:BL383"/>
    <mergeCell ref="E380:M380"/>
    <mergeCell ref="N380:AA380"/>
    <mergeCell ref="AB380:AO380"/>
    <mergeCell ref="AP380:BC380"/>
    <mergeCell ref="BD380:BY380"/>
    <mergeCell ref="C382:BY382"/>
    <mergeCell ref="E379:M379"/>
    <mergeCell ref="N379:AA379"/>
    <mergeCell ref="AB379:AO379"/>
    <mergeCell ref="AP379:BC379"/>
    <mergeCell ref="BD379:BY379"/>
    <mergeCell ref="E370:BY370"/>
    <mergeCell ref="E371:BY374"/>
    <mergeCell ref="C376:BY376"/>
    <mergeCell ref="E377:M377"/>
    <mergeCell ref="N377:AA377"/>
    <mergeCell ref="AB377:AO377"/>
    <mergeCell ref="AP377:BC377"/>
    <mergeCell ref="BD377:BY377"/>
    <mergeCell ref="E378:M378"/>
    <mergeCell ref="N378:AA378"/>
    <mergeCell ref="AB378:AO378"/>
    <mergeCell ref="AP378:BC378"/>
    <mergeCell ref="BD378:BY378"/>
    <mergeCell ref="E360:AB360"/>
    <mergeCell ref="AK368:BY368"/>
    <mergeCell ref="BU355:BX355"/>
    <mergeCell ref="O356:AB356"/>
    <mergeCell ref="AC356:AF356"/>
    <mergeCell ref="AG356:AJ356"/>
    <mergeCell ref="AK356:AN356"/>
    <mergeCell ref="AO356:AR356"/>
    <mergeCell ref="AS356:AV356"/>
    <mergeCell ref="AW356:AZ356"/>
    <mergeCell ref="AC366:AJ367"/>
    <mergeCell ref="AK366:BY367"/>
    <mergeCell ref="E367:P367"/>
    <mergeCell ref="Q367:AB367"/>
    <mergeCell ref="E368:P368"/>
    <mergeCell ref="Q368:AB368"/>
    <mergeCell ref="AC368:AJ368"/>
    <mergeCell ref="E365:AB365"/>
    <mergeCell ref="E366:AB366"/>
    <mergeCell ref="BA356:BD356"/>
    <mergeCell ref="BE356:BH356"/>
    <mergeCell ref="BI356:BL356"/>
    <mergeCell ref="BM356:BP356"/>
    <mergeCell ref="BQ356:BT356"/>
    <mergeCell ref="B61:CC61"/>
    <mergeCell ref="V63:CC63"/>
    <mergeCell ref="BP64:CC64"/>
    <mergeCell ref="AC360:BY360"/>
    <mergeCell ref="E361:AB361"/>
    <mergeCell ref="AC361:BY361"/>
    <mergeCell ref="E362:AB362"/>
    <mergeCell ref="AC362:BY362"/>
    <mergeCell ref="C364:BY364"/>
    <mergeCell ref="BE355:BH355"/>
    <mergeCell ref="AJ176:AX176"/>
    <mergeCell ref="AY183:BF183"/>
    <mergeCell ref="AY179:BF179"/>
    <mergeCell ref="AJ183:AX183"/>
    <mergeCell ref="AJ179:AX179"/>
    <mergeCell ref="AJ177:AM177"/>
    <mergeCell ref="AN177:AX177"/>
    <mergeCell ref="BG177:BJ177"/>
    <mergeCell ref="BK177:BT177"/>
    <mergeCell ref="AY178:BT178"/>
    <mergeCell ref="AJ178:AX178"/>
    <mergeCell ref="AJ188:AX188"/>
    <mergeCell ref="C358:BY358"/>
    <mergeCell ref="C359:BY359"/>
    <mergeCell ref="C153:N153"/>
    <mergeCell ref="O152:AO152"/>
    <mergeCell ref="AW71:AX71"/>
    <mergeCell ref="AY71:BA71"/>
    <mergeCell ref="BB71:BC71"/>
    <mergeCell ref="C157:CB158"/>
    <mergeCell ref="O153:AO153"/>
    <mergeCell ref="AP153:AX153"/>
    <mergeCell ref="AY153:BB153"/>
    <mergeCell ref="BC153:BP153"/>
    <mergeCell ref="BQ153:BY153"/>
    <mergeCell ref="C137:CB146"/>
    <mergeCell ref="BZ152:CC152"/>
    <mergeCell ref="C106:CB114"/>
    <mergeCell ref="B128:CC128"/>
    <mergeCell ref="B129:CC129"/>
    <mergeCell ref="C130:R130"/>
    <mergeCell ref="S130:AS130"/>
    <mergeCell ref="AU130:AX130"/>
    <mergeCell ref="AP152:AX152"/>
    <mergeCell ref="B122:CC122"/>
    <mergeCell ref="S133:AS133"/>
    <mergeCell ref="AT57:BK57"/>
    <mergeCell ref="BL57:CC57"/>
    <mergeCell ref="X28:AP28"/>
    <mergeCell ref="AQ28:BB28"/>
    <mergeCell ref="BC28:CC28"/>
    <mergeCell ref="AQ16:BB16"/>
    <mergeCell ref="X16:AP16"/>
    <mergeCell ref="BC16:CC16"/>
    <mergeCell ref="X20:AP20"/>
    <mergeCell ref="AQ20:BB20"/>
    <mergeCell ref="BC20:CC20"/>
    <mergeCell ref="X24:AP24"/>
    <mergeCell ref="AQ24:BB24"/>
    <mergeCell ref="BC24:CC24"/>
    <mergeCell ref="BN27:CC27"/>
    <mergeCell ref="BJ42:BY42"/>
    <mergeCell ref="BJ45:BY45"/>
    <mergeCell ref="BC23:BM23"/>
    <mergeCell ref="BN23:CC23"/>
    <mergeCell ref="X23:BB23"/>
    <mergeCell ref="BC27:BM27"/>
    <mergeCell ref="X29:CC29"/>
    <mergeCell ref="R36:AE36"/>
    <mergeCell ref="AF36:AU36"/>
    <mergeCell ref="C59:T59"/>
    <mergeCell ref="U59:AG59"/>
    <mergeCell ref="AH59:AO59"/>
    <mergeCell ref="AP59:BG59"/>
    <mergeCell ref="BH59:BT59"/>
    <mergeCell ref="BU59:CB59"/>
    <mergeCell ref="B53:AA53"/>
    <mergeCell ref="AB53:AS53"/>
    <mergeCell ref="AT53:BK53"/>
    <mergeCell ref="BL53:CC53"/>
    <mergeCell ref="B54:AA54"/>
    <mergeCell ref="AB54:AS54"/>
    <mergeCell ref="AT54:BK54"/>
    <mergeCell ref="BL54:CC54"/>
    <mergeCell ref="B55:AA55"/>
    <mergeCell ref="AB55:AS55"/>
    <mergeCell ref="AT55:BK55"/>
    <mergeCell ref="BL55:CC55"/>
    <mergeCell ref="B56:AA56"/>
    <mergeCell ref="AB56:AS56"/>
    <mergeCell ref="AT56:BK56"/>
    <mergeCell ref="BL56:CC56"/>
    <mergeCell ref="B57:AA57"/>
    <mergeCell ref="AB57:AS57"/>
    <mergeCell ref="C189:AI189"/>
    <mergeCell ref="AJ189:AX189"/>
    <mergeCell ref="AY189:BF189"/>
    <mergeCell ref="C190:AI190"/>
    <mergeCell ref="AJ190:AX190"/>
    <mergeCell ref="AY190:BF190"/>
    <mergeCell ref="AJ185:BF186"/>
    <mergeCell ref="BG185:CB185"/>
    <mergeCell ref="BG186:CB186"/>
    <mergeCell ref="C187:AI188"/>
    <mergeCell ref="AJ187:AM187"/>
    <mergeCell ref="AN187:AX187"/>
    <mergeCell ref="BG187:BJ187"/>
    <mergeCell ref="BK187:BT187"/>
    <mergeCell ref="BU187:CB187"/>
    <mergeCell ref="AY188:BT188"/>
    <mergeCell ref="BU188:CB188"/>
  </mergeCells>
  <phoneticPr fontId="10"/>
  <conditionalFormatting sqref="B54 AB54:AB58 B56:B58 BE58">
    <cfRule type="expression" dxfId="51" priority="5">
      <formula>#REF!="１年目"</formula>
    </cfRule>
  </conditionalFormatting>
  <conditionalFormatting sqref="K63:K66 L68:Y68">
    <cfRule type="expression" dxfId="50" priority="27">
      <formula>AND($BE$6&lt;&gt;"",$L$15="")</formula>
    </cfRule>
  </conditionalFormatting>
  <conditionalFormatting sqref="L11:L12">
    <cfRule type="expression" dxfId="49" priority="57">
      <formula>AND($V$6&lt;&gt;"",L11="")</formula>
    </cfRule>
  </conditionalFormatting>
  <conditionalFormatting sqref="L16:L17">
    <cfRule type="expression" dxfId="48" priority="29">
      <formula>AND($V$6&lt;&gt;"",L16="")</formula>
    </cfRule>
  </conditionalFormatting>
  <conditionalFormatting sqref="L20">
    <cfRule type="expression" dxfId="47" priority="12">
      <formula>AND($V$6&lt;&gt;"",L20="")</formula>
    </cfRule>
  </conditionalFormatting>
  <conditionalFormatting sqref="L24">
    <cfRule type="expression" dxfId="46" priority="11">
      <formula>AND($V$6&lt;&gt;"",L24="")</formula>
    </cfRule>
  </conditionalFormatting>
  <conditionalFormatting sqref="L28">
    <cfRule type="expression" dxfId="45" priority="10">
      <formula>AND($V$6&lt;&gt;"",L28="")</formula>
    </cfRule>
  </conditionalFormatting>
  <conditionalFormatting sqref="V63:V64 V65:Y65 AV65:AY65 Q66:V67">
    <cfRule type="expression" dxfId="44" priority="3">
      <formula>AND($BE$6&lt;&gt;"",$L$15="")</formula>
    </cfRule>
  </conditionalFormatting>
  <conditionalFormatting sqref="Y1:AH2">
    <cfRule type="expression" dxfId="43" priority="40">
      <formula>AND($I$1&lt;&gt;"【応募申請用】",$Y$1="")</formula>
    </cfRule>
    <cfRule type="expression" dxfId="42" priority="41">
      <formula>AND($I$1="【応募申請用】",$Y$1&lt;&gt;"")</formula>
    </cfRule>
  </conditionalFormatting>
  <conditionalFormatting sqref="AP328:BB329 AP337:BB337 AP365:BB365 AP377:AP381 BD377:BD381 AP383:BB383">
    <cfRule type="expression" dxfId="41" priority="21">
      <formula>$AP$136="×"</formula>
    </cfRule>
  </conditionalFormatting>
  <conditionalFormatting sqref="AQ65:AU65">
    <cfRule type="expression" dxfId="40" priority="2">
      <formula>$AP$132="×"</formula>
    </cfRule>
  </conditionalFormatting>
  <conditionalFormatting sqref="AS224">
    <cfRule type="expression" dxfId="39" priority="4">
      <formula>$AS$224="×"</formula>
    </cfRule>
  </conditionalFormatting>
  <conditionalFormatting sqref="AS213:BE213">
    <cfRule type="expression" dxfId="38" priority="70">
      <formula>$AS$213="×"</formula>
    </cfRule>
  </conditionalFormatting>
  <conditionalFormatting sqref="AY152">
    <cfRule type="expression" dxfId="37" priority="13">
      <formula>AND($AK$144&lt;&gt;"",$AK$148="")</formula>
    </cfRule>
  </conditionalFormatting>
  <conditionalFormatting sqref="BG1:CC2">
    <cfRule type="expression" dxfId="36" priority="61">
      <formula>$I$1&lt;&gt;"【応募申請用】"</formula>
    </cfRule>
  </conditionalFormatting>
  <conditionalFormatting sqref="BN74 BN76:BN81">
    <cfRule type="expression" dxfId="35" priority="8">
      <formula>AND($BG$67="③農林漁業関連施設",$BN$71="")</formula>
    </cfRule>
  </conditionalFormatting>
  <conditionalFormatting sqref="BP64">
    <cfRule type="expression" dxfId="34" priority="1">
      <formula>AND(V64&lt;&gt;"",BP64="")</formula>
    </cfRule>
  </conditionalFormatting>
  <conditionalFormatting sqref="BP1:CC2">
    <cfRule type="expression" dxfId="33" priority="44">
      <formula>AND($BG$1&lt;&gt;"",$L$4&lt;&gt;"",$BP$1="")</formula>
    </cfRule>
  </conditionalFormatting>
  <conditionalFormatting sqref="BQ154">
    <cfRule type="expression" dxfId="32" priority="7">
      <formula>AND($AK$139&lt;&gt;"",$BV$144="")</formula>
    </cfRule>
  </conditionalFormatting>
  <conditionalFormatting sqref="BR155">
    <cfRule type="expression" dxfId="31" priority="72">
      <formula>AND(#REF!&lt;&gt;"",#REF!="")</formula>
    </cfRule>
  </conditionalFormatting>
  <dataValidations count="14">
    <dataValidation type="list" allowBlank="1" showInputMessage="1" showErrorMessage="1" sqref="BP64:CC64" xr:uid="{D1FC1745-7E1E-4A6F-A523-8D4E2AB4F3E0}">
      <formula1>"営農地,水面等"</formula1>
    </dataValidation>
    <dataValidation type="list" allowBlank="1" showInputMessage="1" showErrorMessage="1" sqref="AR68:BC68" xr:uid="{2CC3DF86-700D-4E96-911C-2A75BB86865A}">
      <formula1>"同一敷地内,自営線,系統線"</formula1>
    </dataValidation>
    <dataValidation type="list" allowBlank="1" showInputMessage="1" showErrorMessage="1" sqref="BG70:CC70" xr:uid="{52002E8F-ED0C-42F3-B8F5-F88417A9428A}">
      <formula1>"①当該発電設備と同一敷地内,②自営線供給が可能な施設,③農林漁業関連施設,④地方公共団体の施設,⑤地域防災計画で位置づけられている避難施設"</formula1>
    </dataValidation>
    <dataValidation type="list" allowBlank="1" showInputMessage="1" showErrorMessage="1" sqref="BN74:CC74" xr:uid="{66077C4F-CC8C-439B-9429-6F95DD3566C5}">
      <formula1>"①農業、林業,②漁業,③その他"</formula1>
    </dataValidation>
    <dataValidation type="list" imeMode="hiragana" allowBlank="1" showInputMessage="1" showErrorMessage="1" sqref="V71:AG71" xr:uid="{667BF472-6A66-47EF-8C50-928DAAE8B3EF}">
      <formula1>"建設済み,建設中,建設予定"</formula1>
    </dataValidation>
    <dataValidation type="list" allowBlank="1" showInputMessage="1" showErrorMessage="1" sqref="Z151" xr:uid="{64E64B80-28A1-476D-9BD8-BED4A7311726}">
      <formula1>"業務・産業用,家庭用"</formula1>
    </dataValidation>
    <dataValidation type="list" imeMode="off" allowBlank="1" showInputMessage="1" showErrorMessage="1" sqref="BQ154" xr:uid="{70943092-4BC6-453F-B8F5-4EEA713AE419}">
      <formula1>"該当する,該当しない"</formula1>
    </dataValidation>
    <dataValidation type="list" allowBlank="1" showInputMessage="1" showErrorMessage="1" sqref="AS216:BE216" xr:uid="{0E72E788-15AC-41DF-9AC7-E4BAFA95FA56}">
      <formula1>"導入する,導入しない"</formula1>
    </dataValidation>
    <dataValidation type="list" allowBlank="1" showInputMessage="1" showErrorMessage="1" sqref="AS218:BE218" xr:uid="{A93B6210-68CC-41F9-9A44-47CAFC07EF04}">
      <formula1>"切り分けできる,切り分けできない"</formula1>
    </dataValidation>
    <dataValidation type="list" allowBlank="1" showInputMessage="1" showErrorMessage="1" sqref="L228:AE228" xr:uid="{7503488F-97D6-477F-BAB3-495F2B5F80C1}">
      <formula1>"①補助事業者自身,②その他"</formula1>
    </dataValidation>
    <dataValidation type="list" allowBlank="1" showInputMessage="1" showErrorMessage="1" sqref="L229:AE229" xr:uid="{52A445D5-506C-4847-89B0-950C35E25FF6}">
      <formula1>"競争入札,三者見積り,その他"</formula1>
    </dataValidation>
    <dataValidation type="list" allowBlank="1" showInputMessage="1" showErrorMessage="1" sqref="S262:AC263" xr:uid="{9243506D-0718-4AA8-B928-D9F78477EA03}">
      <formula1>"借入金,出資金,その他"</formula1>
    </dataValidation>
    <dataValidation type="list" allowBlank="1" showInputMessage="1" showErrorMessage="1" sqref="AE320:AT320" xr:uid="{05B7A39D-C0AD-4C46-98DF-CC67F4BA9352}">
      <formula1>"許可済み（３年）,許可済み（１０年）,申請済み,申請予定（事前相談済）,申請予定（事前相談中）,申請予定（事前相談未）"</formula1>
    </dataValidation>
    <dataValidation imeMode="off" allowBlank="1" showInputMessage="1" showErrorMessage="1" sqref="AT56:AT57 AB57 AT53:AT54 BL53:BL57 AE58:CC58" xr:uid="{77D2F2C0-3974-4778-94B2-2A773ABB604C}"/>
  </dataValidations>
  <printOptions horizontalCentered="1"/>
  <pageMargins left="0.59055118110236227" right="0.39370078740157483" top="0.59055118110236227" bottom="0.39370078740157483" header="0.31496062992125984" footer="0"/>
  <pageSetup paperSize="9" scale="79" orientation="portrait" r:id="rId1"/>
  <headerFooter>
    <oddFooter>&amp;C&amp;9&amp;P</oddFooter>
  </headerFooter>
  <rowBreaks count="7" manualBreakCount="7">
    <brk id="75" max="16383" man="1"/>
    <brk id="127" max="16383" man="1"/>
    <brk id="171" max="16383" man="1"/>
    <brk id="225" max="16383" man="1"/>
    <brk id="266" max="16383" man="1"/>
    <brk id="311" min="1" max="80" man="1"/>
    <brk id="35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2034" r:id="rId4" name="Check Box 50">
              <controlPr defaultSize="0" autoFill="0" autoLine="0" autoPict="0">
                <anchor moveWithCells="1">
                  <from>
                    <xdr:col>3</xdr:col>
                    <xdr:colOff>76200</xdr:colOff>
                    <xdr:row>268</xdr:row>
                    <xdr:rowOff>0</xdr:rowOff>
                  </from>
                  <to>
                    <xdr:col>6</xdr:col>
                    <xdr:colOff>47625</xdr:colOff>
                    <xdr:row>269</xdr:row>
                    <xdr:rowOff>0</xdr:rowOff>
                  </to>
                </anchor>
              </controlPr>
            </control>
          </mc:Choice>
        </mc:AlternateContent>
        <mc:AlternateContent xmlns:mc="http://schemas.openxmlformats.org/markup-compatibility/2006">
          <mc:Choice Requires="x14">
            <control shapeId="42035" r:id="rId5" name="Check Box 51">
              <controlPr defaultSize="0" autoFill="0" autoLine="0" autoPict="0">
                <anchor moveWithCells="1">
                  <from>
                    <xdr:col>3</xdr:col>
                    <xdr:colOff>76200</xdr:colOff>
                    <xdr:row>268</xdr:row>
                    <xdr:rowOff>219075</xdr:rowOff>
                  </from>
                  <to>
                    <xdr:col>6</xdr:col>
                    <xdr:colOff>47625</xdr:colOff>
                    <xdr:row>270</xdr:row>
                    <xdr:rowOff>0</xdr:rowOff>
                  </to>
                </anchor>
              </controlPr>
            </control>
          </mc:Choice>
        </mc:AlternateContent>
        <mc:AlternateContent xmlns:mc="http://schemas.openxmlformats.org/markup-compatibility/2006">
          <mc:Choice Requires="x14">
            <control shapeId="42036" r:id="rId6" name="Check Box 52">
              <controlPr defaultSize="0" autoFill="0" autoLine="0" autoPict="0">
                <anchor moveWithCells="1">
                  <from>
                    <xdr:col>3</xdr:col>
                    <xdr:colOff>76200</xdr:colOff>
                    <xdr:row>273</xdr:row>
                    <xdr:rowOff>228600</xdr:rowOff>
                  </from>
                  <to>
                    <xdr:col>6</xdr:col>
                    <xdr:colOff>47625</xdr:colOff>
                    <xdr:row>275</xdr:row>
                    <xdr:rowOff>0</xdr:rowOff>
                  </to>
                </anchor>
              </controlPr>
            </control>
          </mc:Choice>
        </mc:AlternateContent>
        <mc:AlternateContent xmlns:mc="http://schemas.openxmlformats.org/markup-compatibility/2006">
          <mc:Choice Requires="x14">
            <control shapeId="42037" r:id="rId7" name="Check Box 53">
              <controlPr defaultSize="0" autoFill="0" autoLine="0" autoPict="0">
                <anchor moveWithCells="1">
                  <from>
                    <xdr:col>3</xdr:col>
                    <xdr:colOff>76200</xdr:colOff>
                    <xdr:row>274</xdr:row>
                    <xdr:rowOff>228600</xdr:rowOff>
                  </from>
                  <to>
                    <xdr:col>6</xdr:col>
                    <xdr:colOff>47625</xdr:colOff>
                    <xdr:row>276</xdr:row>
                    <xdr:rowOff>0</xdr:rowOff>
                  </to>
                </anchor>
              </controlPr>
            </control>
          </mc:Choice>
        </mc:AlternateContent>
        <mc:AlternateContent xmlns:mc="http://schemas.openxmlformats.org/markup-compatibility/2006">
          <mc:Choice Requires="x14">
            <control shapeId="42038" r:id="rId8" name="Check Box 54">
              <controlPr defaultSize="0" autoFill="0" autoLine="0" autoPict="0">
                <anchor moveWithCells="1">
                  <from>
                    <xdr:col>3</xdr:col>
                    <xdr:colOff>66675</xdr:colOff>
                    <xdr:row>298</xdr:row>
                    <xdr:rowOff>0</xdr:rowOff>
                  </from>
                  <to>
                    <xdr:col>6</xdr:col>
                    <xdr:colOff>38100</xdr:colOff>
                    <xdr:row>299</xdr:row>
                    <xdr:rowOff>9525</xdr:rowOff>
                  </to>
                </anchor>
              </controlPr>
            </control>
          </mc:Choice>
        </mc:AlternateContent>
        <mc:AlternateContent xmlns:mc="http://schemas.openxmlformats.org/markup-compatibility/2006">
          <mc:Choice Requires="x14">
            <control shapeId="42039" r:id="rId9" name="Check Box 55">
              <controlPr defaultSize="0" autoFill="0" autoLine="0" autoPict="0">
                <anchor moveWithCells="1">
                  <from>
                    <xdr:col>3</xdr:col>
                    <xdr:colOff>66675</xdr:colOff>
                    <xdr:row>299</xdr:row>
                    <xdr:rowOff>0</xdr:rowOff>
                  </from>
                  <to>
                    <xdr:col>6</xdr:col>
                    <xdr:colOff>38100</xdr:colOff>
                    <xdr:row>300</xdr:row>
                    <xdr:rowOff>9525</xdr:rowOff>
                  </to>
                </anchor>
              </controlPr>
            </control>
          </mc:Choice>
        </mc:AlternateContent>
        <mc:AlternateContent xmlns:mc="http://schemas.openxmlformats.org/markup-compatibility/2006">
          <mc:Choice Requires="x14">
            <control shapeId="42041" r:id="rId10" name="Check Box 57">
              <controlPr defaultSize="0" autoFill="0" autoLine="0" autoPict="0">
                <anchor moveWithCells="1">
                  <from>
                    <xdr:col>3</xdr:col>
                    <xdr:colOff>66675</xdr:colOff>
                    <xdr:row>301</xdr:row>
                    <xdr:rowOff>0</xdr:rowOff>
                  </from>
                  <to>
                    <xdr:col>6</xdr:col>
                    <xdr:colOff>38100</xdr:colOff>
                    <xdr:row>302</xdr:row>
                    <xdr:rowOff>9525</xdr:rowOff>
                  </to>
                </anchor>
              </controlPr>
            </control>
          </mc:Choice>
        </mc:AlternateContent>
        <mc:AlternateContent xmlns:mc="http://schemas.openxmlformats.org/markup-compatibility/2006">
          <mc:Choice Requires="x14">
            <control shapeId="42043" r:id="rId11" name="Check Box 59">
              <controlPr defaultSize="0" autoFill="0" autoLine="0" autoPict="0">
                <anchor moveWithCells="1">
                  <from>
                    <xdr:col>3</xdr:col>
                    <xdr:colOff>66675</xdr:colOff>
                    <xdr:row>284</xdr:row>
                    <xdr:rowOff>0</xdr:rowOff>
                  </from>
                  <to>
                    <xdr:col>6</xdr:col>
                    <xdr:colOff>38100</xdr:colOff>
                    <xdr:row>285</xdr:row>
                    <xdr:rowOff>19050</xdr:rowOff>
                  </to>
                </anchor>
              </controlPr>
            </control>
          </mc:Choice>
        </mc:AlternateContent>
        <mc:AlternateContent xmlns:mc="http://schemas.openxmlformats.org/markup-compatibility/2006">
          <mc:Choice Requires="x14">
            <control shapeId="42055" r:id="rId12" name="Check Box 71">
              <controlPr defaultSize="0" autoFill="0" autoLine="0" autoPict="0">
                <anchor moveWithCells="1">
                  <from>
                    <xdr:col>3</xdr:col>
                    <xdr:colOff>76200</xdr:colOff>
                    <xdr:row>231</xdr:row>
                    <xdr:rowOff>219075</xdr:rowOff>
                  </from>
                  <to>
                    <xdr:col>6</xdr:col>
                    <xdr:colOff>47625</xdr:colOff>
                    <xdr:row>233</xdr:row>
                    <xdr:rowOff>0</xdr:rowOff>
                  </to>
                </anchor>
              </controlPr>
            </control>
          </mc:Choice>
        </mc:AlternateContent>
        <mc:AlternateContent xmlns:mc="http://schemas.openxmlformats.org/markup-compatibility/2006">
          <mc:Choice Requires="x14">
            <control shapeId="42056" r:id="rId13" name="Check Box 72">
              <controlPr defaultSize="0" autoFill="0" autoLine="0" autoPict="0">
                <anchor moveWithCells="1">
                  <from>
                    <xdr:col>3</xdr:col>
                    <xdr:colOff>76200</xdr:colOff>
                    <xdr:row>232</xdr:row>
                    <xdr:rowOff>209550</xdr:rowOff>
                  </from>
                  <to>
                    <xdr:col>6</xdr:col>
                    <xdr:colOff>47625</xdr:colOff>
                    <xdr:row>234</xdr:row>
                    <xdr:rowOff>0</xdr:rowOff>
                  </to>
                </anchor>
              </controlPr>
            </control>
          </mc:Choice>
        </mc:AlternateContent>
        <mc:AlternateContent xmlns:mc="http://schemas.openxmlformats.org/markup-compatibility/2006">
          <mc:Choice Requires="x14">
            <control shapeId="42060" r:id="rId14" name="Check Box 76">
              <controlPr defaultSize="0" autoFill="0" autoLine="0" autoPict="0">
                <anchor moveWithCells="1">
                  <from>
                    <xdr:col>3</xdr:col>
                    <xdr:colOff>66675</xdr:colOff>
                    <xdr:row>292</xdr:row>
                    <xdr:rowOff>200025</xdr:rowOff>
                  </from>
                  <to>
                    <xdr:col>6</xdr:col>
                    <xdr:colOff>38100</xdr:colOff>
                    <xdr:row>294</xdr:row>
                    <xdr:rowOff>9525</xdr:rowOff>
                  </to>
                </anchor>
              </controlPr>
            </control>
          </mc:Choice>
        </mc:AlternateContent>
        <mc:AlternateContent xmlns:mc="http://schemas.openxmlformats.org/markup-compatibility/2006">
          <mc:Choice Requires="x14">
            <control shapeId="42061" r:id="rId15" name="Check Box 77">
              <controlPr defaultSize="0" autoFill="0" autoLine="0" autoPict="0">
                <anchor moveWithCells="1">
                  <from>
                    <xdr:col>3</xdr:col>
                    <xdr:colOff>66675</xdr:colOff>
                    <xdr:row>294</xdr:row>
                    <xdr:rowOff>0</xdr:rowOff>
                  </from>
                  <to>
                    <xdr:col>6</xdr:col>
                    <xdr:colOff>38100</xdr:colOff>
                    <xdr:row>295</xdr:row>
                    <xdr:rowOff>9525</xdr:rowOff>
                  </to>
                </anchor>
              </controlPr>
            </control>
          </mc:Choice>
        </mc:AlternateContent>
        <mc:AlternateContent xmlns:mc="http://schemas.openxmlformats.org/markup-compatibility/2006">
          <mc:Choice Requires="x14">
            <control shapeId="42071" r:id="rId16" name="Check Box 87">
              <controlPr defaultSize="0" autoFill="0" autoLine="0" autoPict="0">
                <anchor moveWithCells="1">
                  <from>
                    <xdr:col>3</xdr:col>
                    <xdr:colOff>66675</xdr:colOff>
                    <xdr:row>86</xdr:row>
                    <xdr:rowOff>219075</xdr:rowOff>
                  </from>
                  <to>
                    <xdr:col>6</xdr:col>
                    <xdr:colOff>38100</xdr:colOff>
                    <xdr:row>88</xdr:row>
                    <xdr:rowOff>19050</xdr:rowOff>
                  </to>
                </anchor>
              </controlPr>
            </control>
          </mc:Choice>
        </mc:AlternateContent>
        <mc:AlternateContent xmlns:mc="http://schemas.openxmlformats.org/markup-compatibility/2006">
          <mc:Choice Requires="x14">
            <control shapeId="42072" r:id="rId17" name="Check Box 88">
              <controlPr defaultSize="0" autoFill="0" autoLine="0" autoPict="0">
                <anchor moveWithCells="1">
                  <from>
                    <xdr:col>3</xdr:col>
                    <xdr:colOff>66675</xdr:colOff>
                    <xdr:row>87</xdr:row>
                    <xdr:rowOff>219075</xdr:rowOff>
                  </from>
                  <to>
                    <xdr:col>6</xdr:col>
                    <xdr:colOff>38100</xdr:colOff>
                    <xdr:row>89</xdr:row>
                    <xdr:rowOff>9525</xdr:rowOff>
                  </to>
                </anchor>
              </controlPr>
            </control>
          </mc:Choice>
        </mc:AlternateContent>
        <mc:AlternateContent xmlns:mc="http://schemas.openxmlformats.org/markup-compatibility/2006">
          <mc:Choice Requires="x14">
            <control shapeId="42073" r:id="rId18" name="Check Box 89">
              <controlPr defaultSize="0" autoFill="0" autoLine="0" autoPict="0">
                <anchor moveWithCells="1">
                  <from>
                    <xdr:col>3</xdr:col>
                    <xdr:colOff>66675</xdr:colOff>
                    <xdr:row>96</xdr:row>
                    <xdr:rowOff>0</xdr:rowOff>
                  </from>
                  <to>
                    <xdr:col>6</xdr:col>
                    <xdr:colOff>38100</xdr:colOff>
                    <xdr:row>97</xdr:row>
                    <xdr:rowOff>9525</xdr:rowOff>
                  </to>
                </anchor>
              </controlPr>
            </control>
          </mc:Choice>
        </mc:AlternateContent>
        <mc:AlternateContent xmlns:mc="http://schemas.openxmlformats.org/markup-compatibility/2006">
          <mc:Choice Requires="x14">
            <control shapeId="42074" r:id="rId19" name="Check Box 90">
              <controlPr defaultSize="0" autoFill="0" autoLine="0" autoPict="0">
                <anchor moveWithCells="1">
                  <from>
                    <xdr:col>3</xdr:col>
                    <xdr:colOff>66675</xdr:colOff>
                    <xdr:row>95</xdr:row>
                    <xdr:rowOff>0</xdr:rowOff>
                  </from>
                  <to>
                    <xdr:col>6</xdr:col>
                    <xdr:colOff>38100</xdr:colOff>
                    <xdr:row>96</xdr:row>
                    <xdr:rowOff>9525</xdr:rowOff>
                  </to>
                </anchor>
              </controlPr>
            </control>
          </mc:Choice>
        </mc:AlternateContent>
        <mc:AlternateContent xmlns:mc="http://schemas.openxmlformats.org/markup-compatibility/2006">
          <mc:Choice Requires="x14">
            <control shapeId="42075" r:id="rId20" name="Check Box 91">
              <controlPr defaultSize="0" autoFill="0" autoLine="0" autoPict="0">
                <anchor moveWithCells="1">
                  <from>
                    <xdr:col>3</xdr:col>
                    <xdr:colOff>66675</xdr:colOff>
                    <xdr:row>76</xdr:row>
                    <xdr:rowOff>209550</xdr:rowOff>
                  </from>
                  <to>
                    <xdr:col>6</xdr:col>
                    <xdr:colOff>38100</xdr:colOff>
                    <xdr:row>78</xdr:row>
                    <xdr:rowOff>9525</xdr:rowOff>
                  </to>
                </anchor>
              </controlPr>
            </control>
          </mc:Choice>
        </mc:AlternateContent>
        <mc:AlternateContent xmlns:mc="http://schemas.openxmlformats.org/markup-compatibility/2006">
          <mc:Choice Requires="x14">
            <control shapeId="42076" r:id="rId21" name="Check Box 92">
              <controlPr defaultSize="0" autoFill="0" autoLine="0" autoPict="0">
                <anchor moveWithCells="1">
                  <from>
                    <xdr:col>3</xdr:col>
                    <xdr:colOff>66675</xdr:colOff>
                    <xdr:row>77</xdr:row>
                    <xdr:rowOff>219075</xdr:rowOff>
                  </from>
                  <to>
                    <xdr:col>6</xdr:col>
                    <xdr:colOff>38100</xdr:colOff>
                    <xdr:row>79</xdr:row>
                    <xdr:rowOff>9525</xdr:rowOff>
                  </to>
                </anchor>
              </controlPr>
            </control>
          </mc:Choice>
        </mc:AlternateContent>
        <mc:AlternateContent xmlns:mc="http://schemas.openxmlformats.org/markup-compatibility/2006">
          <mc:Choice Requires="x14">
            <control shapeId="42077" r:id="rId22" name="Check Box 93">
              <controlPr defaultSize="0" autoFill="0" autoLine="0" autoPict="0">
                <anchor moveWithCells="1">
                  <from>
                    <xdr:col>3</xdr:col>
                    <xdr:colOff>66675</xdr:colOff>
                    <xdr:row>78</xdr:row>
                    <xdr:rowOff>219075</xdr:rowOff>
                  </from>
                  <to>
                    <xdr:col>6</xdr:col>
                    <xdr:colOff>38100</xdr:colOff>
                    <xdr:row>80</xdr:row>
                    <xdr:rowOff>9525</xdr:rowOff>
                  </to>
                </anchor>
              </controlPr>
            </control>
          </mc:Choice>
        </mc:AlternateContent>
        <mc:AlternateContent xmlns:mc="http://schemas.openxmlformats.org/markup-compatibility/2006">
          <mc:Choice Requires="x14">
            <control shapeId="42079" r:id="rId23" name="Check Box 95">
              <controlPr defaultSize="0" autoFill="0" autoLine="0" autoPict="0">
                <anchor moveWithCells="1">
                  <from>
                    <xdr:col>3</xdr:col>
                    <xdr:colOff>66675</xdr:colOff>
                    <xdr:row>306</xdr:row>
                    <xdr:rowOff>0</xdr:rowOff>
                  </from>
                  <to>
                    <xdr:col>6</xdr:col>
                    <xdr:colOff>38100</xdr:colOff>
                    <xdr:row>307</xdr:row>
                    <xdr:rowOff>0</xdr:rowOff>
                  </to>
                </anchor>
              </controlPr>
            </control>
          </mc:Choice>
        </mc:AlternateContent>
        <mc:AlternateContent xmlns:mc="http://schemas.openxmlformats.org/markup-compatibility/2006">
          <mc:Choice Requires="x14">
            <control shapeId="42080" r:id="rId24" name="Check Box 96">
              <controlPr defaultSize="0" autoFill="0" autoLine="0" autoPict="0">
                <anchor moveWithCells="1">
                  <from>
                    <xdr:col>3</xdr:col>
                    <xdr:colOff>66675</xdr:colOff>
                    <xdr:row>306</xdr:row>
                    <xdr:rowOff>228600</xdr:rowOff>
                  </from>
                  <to>
                    <xdr:col>6</xdr:col>
                    <xdr:colOff>38100</xdr:colOff>
                    <xdr:row>307</xdr:row>
                    <xdr:rowOff>228600</xdr:rowOff>
                  </to>
                </anchor>
              </controlPr>
            </control>
          </mc:Choice>
        </mc:AlternateContent>
        <mc:AlternateContent xmlns:mc="http://schemas.openxmlformats.org/markup-compatibility/2006">
          <mc:Choice Requires="x14">
            <control shapeId="42081" r:id="rId25" name="Check Box 97">
              <controlPr defaultSize="0" autoFill="0" autoLine="0" autoPict="0">
                <anchor moveWithCells="1">
                  <from>
                    <xdr:col>3</xdr:col>
                    <xdr:colOff>66675</xdr:colOff>
                    <xdr:row>307</xdr:row>
                    <xdr:rowOff>219075</xdr:rowOff>
                  </from>
                  <to>
                    <xdr:col>6</xdr:col>
                    <xdr:colOff>38100</xdr:colOff>
                    <xdr:row>308</xdr:row>
                    <xdr:rowOff>219075</xdr:rowOff>
                  </to>
                </anchor>
              </controlPr>
            </control>
          </mc:Choice>
        </mc:AlternateContent>
        <mc:AlternateContent xmlns:mc="http://schemas.openxmlformats.org/markup-compatibility/2006">
          <mc:Choice Requires="x14">
            <control shapeId="42082" r:id="rId26" name="Check Box 98">
              <controlPr defaultSize="0" autoFill="0" autoLine="0" autoPict="0">
                <anchor moveWithCells="1">
                  <from>
                    <xdr:col>3</xdr:col>
                    <xdr:colOff>66675</xdr:colOff>
                    <xdr:row>298</xdr:row>
                    <xdr:rowOff>0</xdr:rowOff>
                  </from>
                  <to>
                    <xdr:col>6</xdr:col>
                    <xdr:colOff>38100</xdr:colOff>
                    <xdr:row>299</xdr:row>
                    <xdr:rowOff>9525</xdr:rowOff>
                  </to>
                </anchor>
              </controlPr>
            </control>
          </mc:Choice>
        </mc:AlternateContent>
        <mc:AlternateContent xmlns:mc="http://schemas.openxmlformats.org/markup-compatibility/2006">
          <mc:Choice Requires="x14">
            <control shapeId="42083" r:id="rId27" name="Check Box 99">
              <controlPr defaultSize="0" autoFill="0" autoLine="0" autoPict="0">
                <anchor moveWithCells="1">
                  <from>
                    <xdr:col>3</xdr:col>
                    <xdr:colOff>66675</xdr:colOff>
                    <xdr:row>299</xdr:row>
                    <xdr:rowOff>0</xdr:rowOff>
                  </from>
                  <to>
                    <xdr:col>6</xdr:col>
                    <xdr:colOff>38100</xdr:colOff>
                    <xdr:row>300</xdr:row>
                    <xdr:rowOff>9525</xdr:rowOff>
                  </to>
                </anchor>
              </controlPr>
            </control>
          </mc:Choice>
        </mc:AlternateContent>
        <mc:AlternateContent xmlns:mc="http://schemas.openxmlformats.org/markup-compatibility/2006">
          <mc:Choice Requires="x14">
            <control shapeId="42084" r:id="rId28" name="Check Box 100">
              <controlPr defaultSize="0" autoFill="0" autoLine="0" autoPict="0">
                <anchor moveWithCells="1">
                  <from>
                    <xdr:col>3</xdr:col>
                    <xdr:colOff>66675</xdr:colOff>
                    <xdr:row>301</xdr:row>
                    <xdr:rowOff>0</xdr:rowOff>
                  </from>
                  <to>
                    <xdr:col>6</xdr:col>
                    <xdr:colOff>38100</xdr:colOff>
                    <xdr:row>302</xdr:row>
                    <xdr:rowOff>9525</xdr:rowOff>
                  </to>
                </anchor>
              </controlPr>
            </control>
          </mc:Choice>
        </mc:AlternateContent>
        <mc:AlternateContent xmlns:mc="http://schemas.openxmlformats.org/markup-compatibility/2006">
          <mc:Choice Requires="x14">
            <control shapeId="42085" r:id="rId29" name="Check Box 101">
              <controlPr defaultSize="0" autoFill="0" autoLine="0" autoPict="0">
                <anchor moveWithCells="1">
                  <from>
                    <xdr:col>3</xdr:col>
                    <xdr:colOff>57150</xdr:colOff>
                    <xdr:row>303</xdr:row>
                    <xdr:rowOff>19050</xdr:rowOff>
                  </from>
                  <to>
                    <xdr:col>6</xdr:col>
                    <xdr:colOff>38100</xdr:colOff>
                    <xdr:row>304</xdr:row>
                    <xdr:rowOff>9525</xdr:rowOff>
                  </to>
                </anchor>
              </controlPr>
            </control>
          </mc:Choice>
        </mc:AlternateContent>
        <mc:AlternateContent xmlns:mc="http://schemas.openxmlformats.org/markup-compatibility/2006">
          <mc:Choice Requires="x14">
            <control shapeId="42086" r:id="rId30" name="Check Box 102">
              <controlPr defaultSize="0" autoFill="0" autoLine="0" autoPict="0">
                <anchor moveWithCells="1">
                  <from>
                    <xdr:col>3</xdr:col>
                    <xdr:colOff>57150</xdr:colOff>
                    <xdr:row>304</xdr:row>
                    <xdr:rowOff>9525</xdr:rowOff>
                  </from>
                  <to>
                    <xdr:col>6</xdr:col>
                    <xdr:colOff>38100</xdr:colOff>
                    <xdr:row>305</xdr:row>
                    <xdr:rowOff>19050</xdr:rowOff>
                  </to>
                </anchor>
              </controlPr>
            </control>
          </mc:Choice>
        </mc:AlternateContent>
        <mc:AlternateContent xmlns:mc="http://schemas.openxmlformats.org/markup-compatibility/2006">
          <mc:Choice Requires="x14">
            <control shapeId="42087" r:id="rId31" name="Check Box 103">
              <controlPr defaultSize="0" autoFill="0" autoLine="0" autoPict="0">
                <anchor moveWithCells="1">
                  <from>
                    <xdr:col>3</xdr:col>
                    <xdr:colOff>57150</xdr:colOff>
                    <xdr:row>305</xdr:row>
                    <xdr:rowOff>9525</xdr:rowOff>
                  </from>
                  <to>
                    <xdr:col>6</xdr:col>
                    <xdr:colOff>38100</xdr:colOff>
                    <xdr:row>306</xdr:row>
                    <xdr:rowOff>19050</xdr:rowOff>
                  </to>
                </anchor>
              </controlPr>
            </control>
          </mc:Choice>
        </mc:AlternateContent>
        <mc:AlternateContent xmlns:mc="http://schemas.openxmlformats.org/markup-compatibility/2006">
          <mc:Choice Requires="x14">
            <control shapeId="42095" r:id="rId32" name="Check Box 111">
              <controlPr defaultSize="0" autoFill="0" autoLine="0" autoPict="0">
                <anchor moveWithCells="1">
                  <from>
                    <xdr:col>3</xdr:col>
                    <xdr:colOff>57150</xdr:colOff>
                    <xdr:row>309</xdr:row>
                    <xdr:rowOff>9525</xdr:rowOff>
                  </from>
                  <to>
                    <xdr:col>6</xdr:col>
                    <xdr:colOff>38100</xdr:colOff>
                    <xdr:row>310</xdr:row>
                    <xdr:rowOff>19050</xdr:rowOff>
                  </to>
                </anchor>
              </controlPr>
            </control>
          </mc:Choice>
        </mc:AlternateContent>
        <mc:AlternateContent xmlns:mc="http://schemas.openxmlformats.org/markup-compatibility/2006">
          <mc:Choice Requires="x14">
            <control shapeId="42096" r:id="rId33" name="Check Box 112">
              <controlPr defaultSize="0" autoFill="0" autoLine="0" autoPict="0">
                <anchor moveWithCells="1">
                  <from>
                    <xdr:col>3</xdr:col>
                    <xdr:colOff>66675</xdr:colOff>
                    <xdr:row>314</xdr:row>
                    <xdr:rowOff>0</xdr:rowOff>
                  </from>
                  <to>
                    <xdr:col>6</xdr:col>
                    <xdr:colOff>38100</xdr:colOff>
                    <xdr:row>315</xdr:row>
                    <xdr:rowOff>0</xdr:rowOff>
                  </to>
                </anchor>
              </controlPr>
            </control>
          </mc:Choice>
        </mc:AlternateContent>
        <mc:AlternateContent xmlns:mc="http://schemas.openxmlformats.org/markup-compatibility/2006">
          <mc:Choice Requires="x14">
            <control shapeId="42097" r:id="rId34" name="Check Box 113">
              <controlPr defaultSize="0" autoFill="0" autoLine="0" autoPict="0">
                <anchor moveWithCells="1">
                  <from>
                    <xdr:col>3</xdr:col>
                    <xdr:colOff>66675</xdr:colOff>
                    <xdr:row>314</xdr:row>
                    <xdr:rowOff>228600</xdr:rowOff>
                  </from>
                  <to>
                    <xdr:col>6</xdr:col>
                    <xdr:colOff>38100</xdr:colOff>
                    <xdr:row>315</xdr:row>
                    <xdr:rowOff>228600</xdr:rowOff>
                  </to>
                </anchor>
              </controlPr>
            </control>
          </mc:Choice>
        </mc:AlternateContent>
        <mc:AlternateContent xmlns:mc="http://schemas.openxmlformats.org/markup-compatibility/2006">
          <mc:Choice Requires="x14">
            <control shapeId="42098" r:id="rId35" name="Check Box 114">
              <controlPr defaultSize="0" autoFill="0" autoLine="0" autoPict="0">
                <anchor moveWithCells="1">
                  <from>
                    <xdr:col>3</xdr:col>
                    <xdr:colOff>66675</xdr:colOff>
                    <xdr:row>315</xdr:row>
                    <xdr:rowOff>219075</xdr:rowOff>
                  </from>
                  <to>
                    <xdr:col>6</xdr:col>
                    <xdr:colOff>38100</xdr:colOff>
                    <xdr:row>316</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1">
    <tabColor theme="9" tint="0.59999389629810485"/>
    <pageSetUpPr fitToPage="1"/>
  </sheetPr>
  <dimension ref="B1:AO40"/>
  <sheetViews>
    <sheetView view="pageBreakPreview" zoomScaleNormal="100" zoomScaleSheetLayoutView="100" workbookViewId="0">
      <selection activeCell="K10" sqref="K10"/>
    </sheetView>
  </sheetViews>
  <sheetFormatPr defaultColWidth="10.875" defaultRowHeight="13.5"/>
  <cols>
    <col min="1" max="1" width="3.75" style="47" customWidth="1"/>
    <col min="2" max="2" width="17.25" style="47" customWidth="1"/>
    <col min="3" max="3" width="23" style="47" customWidth="1"/>
    <col min="4" max="4" width="3.375" style="47" customWidth="1"/>
    <col min="5" max="5" width="23" style="47" customWidth="1"/>
    <col min="6" max="6" width="3.5" style="47" customWidth="1"/>
    <col min="7" max="7" width="5.875" style="47" customWidth="1"/>
    <col min="8" max="8" width="7.625" style="47" customWidth="1"/>
    <col min="9" max="9" width="10.75" style="47" customWidth="1"/>
    <col min="10" max="10" width="3.875" style="47" customWidth="1"/>
    <col min="11" max="11" width="23" style="47" customWidth="1"/>
    <col min="12" max="12" width="3.875" style="47" customWidth="1"/>
    <col min="13" max="14" width="4" style="47" customWidth="1"/>
    <col min="15" max="20" width="10.875" style="47"/>
    <col min="21" max="21" width="2.875" style="47" customWidth="1"/>
    <col min="22" max="24" width="2.875" style="47" hidden="1" customWidth="1"/>
    <col min="25" max="26" width="2.875" style="47" customWidth="1"/>
    <col min="27" max="41" width="7.25" style="47" customWidth="1"/>
    <col min="42" max="16384" width="10.875" style="47"/>
  </cols>
  <sheetData>
    <row r="1" spans="2:41" ht="23.25" customHeight="1" thickBot="1">
      <c r="B1" s="45" t="s">
        <v>14</v>
      </c>
      <c r="C1" s="46"/>
      <c r="D1" s="46"/>
      <c r="E1" s="46"/>
      <c r="F1" s="46"/>
      <c r="G1" s="46"/>
      <c r="H1" s="46"/>
      <c r="I1" s="46"/>
      <c r="J1" s="46"/>
      <c r="K1" s="1355" t="s">
        <v>182</v>
      </c>
      <c r="L1" s="1355"/>
      <c r="M1" s="46"/>
      <c r="AA1" s="225"/>
      <c r="AB1" s="225"/>
      <c r="AC1" s="225"/>
      <c r="AD1" s="225"/>
      <c r="AE1" s="225"/>
      <c r="AF1" s="225"/>
      <c r="AG1" s="225"/>
      <c r="AH1" s="225"/>
      <c r="AI1" s="225"/>
      <c r="AJ1" s="225"/>
      <c r="AK1" s="225"/>
      <c r="AL1" s="225"/>
      <c r="AM1" s="225"/>
      <c r="AN1" s="225"/>
      <c r="AO1" s="225"/>
    </row>
    <row r="2" spans="2:41" ht="22.5" customHeight="1" thickBot="1">
      <c r="B2" s="1356" t="s">
        <v>486</v>
      </c>
      <c r="C2" s="1356"/>
      <c r="D2" s="1356"/>
      <c r="E2" s="1356"/>
      <c r="F2" s="1356"/>
      <c r="G2" s="1356"/>
      <c r="H2" s="1356"/>
      <c r="I2" s="1356"/>
      <c r="J2" s="1356"/>
      <c r="K2" s="1356"/>
      <c r="L2" s="1356"/>
      <c r="M2" s="102"/>
      <c r="AB2" s="1316" t="s">
        <v>491</v>
      </c>
      <c r="AC2" s="1317"/>
      <c r="AD2" s="1318"/>
      <c r="AE2" s="502" t="e">
        <f>IF(#REF!="","",#REF!)</f>
        <v>#REF!</v>
      </c>
    </row>
    <row r="3" spans="2:41" ht="22.5" customHeight="1">
      <c r="B3" s="1356" t="s">
        <v>533</v>
      </c>
      <c r="C3" s="1356"/>
      <c r="D3" s="1356"/>
      <c r="E3" s="1356"/>
      <c r="F3" s="1356"/>
      <c r="G3" s="1356"/>
      <c r="H3" s="1356"/>
      <c r="I3" s="1356"/>
      <c r="J3" s="1356"/>
      <c r="K3" s="1356"/>
      <c r="L3" s="1356"/>
      <c r="M3" s="102"/>
    </row>
    <row r="4" spans="2:41" ht="30" customHeight="1" thickBot="1">
      <c r="B4" s="48" t="s">
        <v>178</v>
      </c>
      <c r="C4" s="1359" t="str">
        <f>IF('B-1実施計画書'!L4="","",'B-1実施計画書'!L4)</f>
        <v/>
      </c>
      <c r="D4" s="1359"/>
      <c r="E4" s="1359"/>
      <c r="F4" s="1359"/>
      <c r="G4" s="1359"/>
      <c r="H4" s="1359"/>
      <c r="I4" s="1359"/>
      <c r="J4" s="1359"/>
      <c r="K4" s="1359"/>
      <c r="L4" s="1359"/>
      <c r="M4" s="49"/>
      <c r="U4" s="50"/>
      <c r="V4" s="50"/>
      <c r="W4" s="50"/>
    </row>
    <row r="5" spans="2:41" ht="18.75" customHeight="1">
      <c r="D5" s="51"/>
      <c r="E5" s="51"/>
      <c r="F5" s="51"/>
      <c r="M5" s="49"/>
      <c r="U5" s="50"/>
      <c r="V5" s="50"/>
      <c r="W5" s="50"/>
    </row>
    <row r="6" spans="2:41" ht="18.75" customHeight="1" thickBot="1">
      <c r="B6" s="51"/>
      <c r="C6" s="51"/>
      <c r="D6" s="51"/>
      <c r="E6" s="51"/>
      <c r="F6" s="51"/>
      <c r="G6" s="52"/>
      <c r="O6" s="53"/>
      <c r="P6" s="53"/>
      <c r="Q6" s="53"/>
      <c r="W6" s="51"/>
      <c r="X6" s="51"/>
      <c r="AK6" s="51"/>
      <c r="AL6" s="51"/>
    </row>
    <row r="7" spans="2:41" ht="50.1" customHeight="1">
      <c r="B7" s="1360" t="s">
        <v>15</v>
      </c>
      <c r="C7" s="1357" t="s">
        <v>117</v>
      </c>
      <c r="D7" s="1365"/>
      <c r="E7" s="1357" t="s">
        <v>116</v>
      </c>
      <c r="F7" s="1372"/>
      <c r="G7" s="1357" t="s">
        <v>16</v>
      </c>
      <c r="H7" s="1385"/>
      <c r="I7" s="1385"/>
      <c r="J7" s="1365"/>
      <c r="K7" s="1357" t="s">
        <v>142</v>
      </c>
      <c r="L7" s="1358"/>
      <c r="M7" s="46"/>
    </row>
    <row r="8" spans="2:41" ht="50.1" customHeight="1">
      <c r="B8" s="1361"/>
      <c r="C8" s="54">
        <f>'C-2経費区分集計表（１年目）'!W126</f>
        <v>0</v>
      </c>
      <c r="D8" s="175" t="s">
        <v>17</v>
      </c>
      <c r="E8" s="253">
        <v>0</v>
      </c>
      <c r="F8" s="175" t="s">
        <v>17</v>
      </c>
      <c r="G8" s="1362">
        <f>C8-E8</f>
        <v>0</v>
      </c>
      <c r="H8" s="1363"/>
      <c r="I8" s="1364"/>
      <c r="J8" s="175" t="s">
        <v>17</v>
      </c>
      <c r="K8" s="54">
        <f>E16</f>
        <v>0</v>
      </c>
      <c r="L8" s="177" t="s">
        <v>17</v>
      </c>
      <c r="M8" s="76"/>
    </row>
    <row r="9" spans="2:41" ht="54.75" customHeight="1">
      <c r="B9" s="1361"/>
      <c r="C9" s="1371" t="str">
        <f>IF($K$1="【応募申請用】",AB9,IF(AND($K$1="【交付申請用】",$AE$2="２年目"),AH9,IF($K$1="【交付申請用】",AE9,IF($K$1="【完了実績報告用】",AH9))))</f>
        <v>(5) 基準額
 ※(4)と同額</v>
      </c>
      <c r="D9" s="1371"/>
      <c r="E9" s="1314" t="s">
        <v>18</v>
      </c>
      <c r="F9" s="1366"/>
      <c r="G9" s="1314" t="s">
        <v>19</v>
      </c>
      <c r="H9" s="1367"/>
      <c r="I9" s="1367"/>
      <c r="J9" s="1315"/>
      <c r="K9" s="1314" t="s">
        <v>445</v>
      </c>
      <c r="L9" s="1399"/>
      <c r="M9" s="46"/>
      <c r="AB9" s="1314" t="s">
        <v>488</v>
      </c>
      <c r="AC9" s="1315"/>
      <c r="AE9" s="1314" t="s">
        <v>489</v>
      </c>
      <c r="AF9" s="1315"/>
      <c r="AH9" s="1314" t="s">
        <v>490</v>
      </c>
      <c r="AI9" s="1315"/>
    </row>
    <row r="10" spans="2:41" ht="50.1" customHeight="1" thickBot="1">
      <c r="B10" s="1361"/>
      <c r="C10" s="54">
        <f>K8</f>
        <v>0</v>
      </c>
      <c r="D10" s="77" t="s">
        <v>17</v>
      </c>
      <c r="E10" s="55">
        <f>IF(OR(C10="",C10=0),0,MIN(K8,C10))</f>
        <v>0</v>
      </c>
      <c r="F10" s="176" t="s">
        <v>17</v>
      </c>
      <c r="G10" s="1368">
        <f>IF(E10="","",MIN(G8,E10))</f>
        <v>0</v>
      </c>
      <c r="H10" s="1369"/>
      <c r="I10" s="1370"/>
      <c r="J10" s="176" t="s">
        <v>17</v>
      </c>
      <c r="K10" s="55">
        <f>IF(G10="","",IF(ROUNDDOWN(G10/2,-3)&gt;=150000000,150000000,ROUNDDOWN(G10/2,-3)))</f>
        <v>0</v>
      </c>
      <c r="L10" s="178" t="s">
        <v>17</v>
      </c>
      <c r="M10" s="76"/>
      <c r="O10" s="224"/>
      <c r="P10" s="224"/>
      <c r="AB10" s="54">
        <f>AJ8</f>
        <v>0</v>
      </c>
      <c r="AC10" s="77" t="s">
        <v>17</v>
      </c>
      <c r="AE10" s="54"/>
      <c r="AF10" s="77" t="s">
        <v>17</v>
      </c>
      <c r="AH10" s="54"/>
      <c r="AI10" s="77" t="s">
        <v>17</v>
      </c>
    </row>
    <row r="11" spans="2:41" ht="17.25" customHeight="1">
      <c r="B11" s="78"/>
      <c r="C11" s="79"/>
      <c r="D11" s="80"/>
      <c r="E11" s="81"/>
      <c r="F11" s="80"/>
      <c r="G11" s="82"/>
      <c r="H11" s="82"/>
      <c r="I11" s="82"/>
      <c r="J11" s="82"/>
      <c r="K11" s="82"/>
      <c r="L11" s="82"/>
    </row>
    <row r="12" spans="2:41" ht="20.25" customHeight="1">
      <c r="B12" s="83"/>
      <c r="C12" s="1331" t="s">
        <v>477</v>
      </c>
      <c r="D12" s="1331"/>
      <c r="E12" s="1329" t="s">
        <v>142</v>
      </c>
      <c r="F12" s="1330"/>
      <c r="G12" s="1332"/>
      <c r="H12" s="1319"/>
      <c r="I12" s="1319"/>
      <c r="J12" s="1319"/>
      <c r="K12" s="1319"/>
      <c r="L12" s="1319"/>
    </row>
    <row r="13" spans="2:41" ht="20.25" customHeight="1">
      <c r="B13" s="83"/>
      <c r="C13" s="1331" t="s">
        <v>439</v>
      </c>
      <c r="D13" s="1331"/>
      <c r="E13" s="106">
        <f>'C-2経費区分集計表（１年目）'!U87</f>
        <v>0</v>
      </c>
      <c r="F13" s="84" t="s">
        <v>17</v>
      </c>
      <c r="G13" s="612"/>
      <c r="H13" s="611"/>
      <c r="J13" s="1328"/>
      <c r="L13" s="1328"/>
      <c r="W13" s="106">
        <f>'C-2経費区分集計表（１年目）'!U105</f>
        <v>0</v>
      </c>
    </row>
    <row r="14" spans="2:41" ht="20.25" customHeight="1">
      <c r="B14" s="83"/>
      <c r="C14" s="1333" t="s">
        <v>440</v>
      </c>
      <c r="D14" s="1331"/>
      <c r="E14" s="106">
        <f>IF('B-1実施計画書'!AP151="",0,W15)</f>
        <v>0</v>
      </c>
      <c r="F14" s="84" t="s">
        <v>17</v>
      </c>
      <c r="G14" s="612"/>
      <c r="H14" s="1328"/>
      <c r="I14" s="1328"/>
      <c r="J14" s="1328"/>
      <c r="L14" s="1328"/>
      <c r="O14" s="192"/>
      <c r="P14" s="192"/>
      <c r="Q14" s="419"/>
      <c r="W14" s="611" t="e">
        <f>'B-1実施計画書'!CE225</f>
        <v>#VALUE!</v>
      </c>
    </row>
    <row r="15" spans="2:41" ht="20.25" customHeight="1">
      <c r="B15" s="83"/>
      <c r="C15" s="1331" t="s">
        <v>441</v>
      </c>
      <c r="D15" s="1331"/>
      <c r="E15" s="106">
        <f>'C-2経費区分集計表（１年目）'!U123</f>
        <v>0</v>
      </c>
      <c r="F15" s="84" t="s">
        <v>17</v>
      </c>
      <c r="G15" s="1390"/>
      <c r="H15" s="1391"/>
      <c r="I15" s="1391"/>
      <c r="J15" s="418"/>
      <c r="K15" s="76"/>
      <c r="L15" s="418"/>
      <c r="O15" s="419"/>
      <c r="P15" s="420"/>
      <c r="Q15" s="420"/>
      <c r="W15" s="106" t="e">
        <f>IF(W13&gt;=W14,W14,W13)</f>
        <v>#VALUE!</v>
      </c>
    </row>
    <row r="16" spans="2:41" ht="20.25" customHeight="1">
      <c r="B16" s="83"/>
      <c r="C16" s="1386" t="s">
        <v>181</v>
      </c>
      <c r="D16" s="1386"/>
      <c r="E16" s="85">
        <f>SUM(E13:E15)-E36</f>
        <v>0</v>
      </c>
      <c r="F16" s="84" t="s">
        <v>17</v>
      </c>
      <c r="G16" s="1390"/>
      <c r="H16" s="1391"/>
      <c r="I16" s="1391"/>
      <c r="J16" s="418"/>
      <c r="K16" s="76"/>
      <c r="L16" s="418"/>
    </row>
    <row r="17" spans="2:16" ht="18.75" customHeight="1" thickBot="1">
      <c r="B17" s="86"/>
      <c r="C17" s="1388" t="str">
        <f>IF(K1="【完了実績報告用】"," ※(4) 補助対象経費の合計は、振込手数料がある場合は、その額を控除した額","")</f>
        <v/>
      </c>
      <c r="D17" s="1389"/>
      <c r="E17" s="1389"/>
      <c r="F17" s="1389"/>
      <c r="G17" s="87"/>
      <c r="H17" s="87"/>
      <c r="I17" s="87"/>
      <c r="J17" s="87"/>
      <c r="K17" s="1387"/>
      <c r="L17" s="1387"/>
    </row>
    <row r="18" spans="2:16" ht="27" customHeight="1" thickBot="1">
      <c r="B18" s="1395" t="str">
        <f>K7&amp;"の内訳"</f>
        <v>(4) 補助対象経費の内訳</v>
      </c>
      <c r="C18" s="1396"/>
      <c r="D18" s="1396"/>
      <c r="E18" s="1396"/>
      <c r="F18" s="1396"/>
      <c r="G18" s="1396"/>
      <c r="H18" s="1396"/>
      <c r="I18" s="1396"/>
      <c r="J18" s="1396"/>
      <c r="K18" s="1396"/>
      <c r="L18" s="1397"/>
      <c r="M18" s="88"/>
      <c r="P18" s="174"/>
    </row>
    <row r="19" spans="2:16" ht="22.5" customHeight="1">
      <c r="B19" s="56" t="s">
        <v>20</v>
      </c>
      <c r="C19" s="1398" t="s">
        <v>21</v>
      </c>
      <c r="D19" s="1320"/>
      <c r="E19" s="1320" t="s">
        <v>134</v>
      </c>
      <c r="F19" s="1321"/>
      <c r="G19" s="1322" t="s">
        <v>22</v>
      </c>
      <c r="H19" s="1322"/>
      <c r="I19" s="1322"/>
      <c r="J19" s="1322"/>
      <c r="K19" s="1322"/>
      <c r="L19" s="1323"/>
      <c r="M19" s="89"/>
    </row>
    <row r="20" spans="2:16" ht="22.5" customHeight="1">
      <c r="B20" s="57" t="s">
        <v>23</v>
      </c>
      <c r="C20" s="1324" t="s">
        <v>24</v>
      </c>
      <c r="D20" s="1325"/>
      <c r="E20" s="90">
        <f>'C-2経費区分集計表（１年目）'!I124</f>
        <v>0</v>
      </c>
      <c r="F20" s="179" t="s">
        <v>17</v>
      </c>
      <c r="G20" s="1343" t="s">
        <v>139</v>
      </c>
      <c r="H20" s="1344"/>
      <c r="I20" s="1344"/>
      <c r="J20" s="1344"/>
      <c r="K20" s="1344"/>
      <c r="L20" s="1345"/>
      <c r="M20" s="89"/>
    </row>
    <row r="21" spans="2:16" ht="22.5" customHeight="1">
      <c r="B21" s="58" t="s">
        <v>25</v>
      </c>
      <c r="C21" s="1326" t="s">
        <v>26</v>
      </c>
      <c r="D21" s="1327"/>
      <c r="E21" s="90">
        <f>'C-2経費区分集計表（１年目）'!J124</f>
        <v>0</v>
      </c>
      <c r="F21" s="179" t="s">
        <v>17</v>
      </c>
      <c r="G21" s="1346"/>
      <c r="H21" s="1347"/>
      <c r="I21" s="1347"/>
      <c r="J21" s="1347"/>
      <c r="K21" s="1347"/>
      <c r="L21" s="1348"/>
      <c r="M21" s="89"/>
    </row>
    <row r="22" spans="2:16" ht="22.5" customHeight="1">
      <c r="B22" s="58" t="s">
        <v>25</v>
      </c>
      <c r="C22" s="1326" t="s">
        <v>27</v>
      </c>
      <c r="D22" s="1327"/>
      <c r="E22" s="90">
        <f>'C-2経費区分集計表（１年目）'!K124</f>
        <v>0</v>
      </c>
      <c r="F22" s="179" t="s">
        <v>17</v>
      </c>
      <c r="G22" s="1346"/>
      <c r="H22" s="1347"/>
      <c r="I22" s="1347"/>
      <c r="J22" s="1347"/>
      <c r="K22" s="1347"/>
      <c r="L22" s="1348"/>
      <c r="M22" s="89"/>
    </row>
    <row r="23" spans="2:16" ht="22.5" customHeight="1">
      <c r="B23" s="58" t="s">
        <v>25</v>
      </c>
      <c r="C23" s="1326" t="s">
        <v>28</v>
      </c>
      <c r="D23" s="1327"/>
      <c r="E23" s="90">
        <f>'C-2経費区分集計表（１年目）'!L124</f>
        <v>0</v>
      </c>
      <c r="F23" s="179" t="s">
        <v>17</v>
      </c>
      <c r="G23" s="1346"/>
      <c r="H23" s="1347"/>
      <c r="I23" s="1347"/>
      <c r="J23" s="1347"/>
      <c r="K23" s="1347"/>
      <c r="L23" s="1348"/>
      <c r="M23" s="89"/>
    </row>
    <row r="24" spans="2:16" ht="22.5" customHeight="1">
      <c r="B24" s="58" t="s">
        <v>25</v>
      </c>
      <c r="C24" s="1326" t="s">
        <v>29</v>
      </c>
      <c r="D24" s="1327"/>
      <c r="E24" s="90">
        <f>'C-2経費区分集計表（１年目）'!M124</f>
        <v>0</v>
      </c>
      <c r="F24" s="179" t="s">
        <v>17</v>
      </c>
      <c r="G24" s="1346"/>
      <c r="H24" s="1347"/>
      <c r="I24" s="1347"/>
      <c r="J24" s="1347"/>
      <c r="K24" s="1347"/>
      <c r="L24" s="1348"/>
      <c r="M24" s="89"/>
    </row>
    <row r="25" spans="2:16" ht="22.5" customHeight="1">
      <c r="B25" s="58" t="s">
        <v>25</v>
      </c>
      <c r="C25" s="1326" t="s">
        <v>30</v>
      </c>
      <c r="D25" s="1327"/>
      <c r="E25" s="90">
        <f>'C-2経費区分集計表（１年目）'!N124</f>
        <v>0</v>
      </c>
      <c r="F25" s="179" t="s">
        <v>17</v>
      </c>
      <c r="G25" s="1346"/>
      <c r="H25" s="1347"/>
      <c r="I25" s="1347"/>
      <c r="J25" s="1347"/>
      <c r="K25" s="1347"/>
      <c r="L25" s="1348"/>
      <c r="M25" s="89"/>
    </row>
    <row r="26" spans="2:16" ht="22.5" customHeight="1">
      <c r="B26" s="59" t="s">
        <v>31</v>
      </c>
      <c r="C26" s="1326" t="s">
        <v>32</v>
      </c>
      <c r="D26" s="1327"/>
      <c r="E26" s="90">
        <f>'C-2経費区分集計表（１年目）'!O124</f>
        <v>0</v>
      </c>
      <c r="F26" s="179" t="s">
        <v>17</v>
      </c>
      <c r="G26" s="1346"/>
      <c r="H26" s="1347"/>
      <c r="I26" s="1347"/>
      <c r="J26" s="1347"/>
      <c r="K26" s="1347"/>
      <c r="L26" s="1348"/>
      <c r="M26" s="89"/>
    </row>
    <row r="27" spans="2:16" ht="22.5" customHeight="1">
      <c r="B27" s="58" t="s">
        <v>33</v>
      </c>
      <c r="C27" s="1326" t="s">
        <v>32</v>
      </c>
      <c r="D27" s="1327"/>
      <c r="E27" s="90">
        <f>'C-2経費区分集計表（１年目）'!P124</f>
        <v>0</v>
      </c>
      <c r="F27" s="179" t="s">
        <v>17</v>
      </c>
      <c r="G27" s="1346"/>
      <c r="H27" s="1347"/>
      <c r="I27" s="1347"/>
      <c r="J27" s="1347"/>
      <c r="K27" s="1347"/>
      <c r="L27" s="1348"/>
      <c r="M27" s="89"/>
    </row>
    <row r="28" spans="2:16" ht="22.5" customHeight="1">
      <c r="B28" s="58" t="s">
        <v>34</v>
      </c>
      <c r="C28" s="1326" t="s">
        <v>32</v>
      </c>
      <c r="D28" s="1327"/>
      <c r="E28" s="90">
        <f>'C-2経費区分集計表（１年目）'!Q124</f>
        <v>0</v>
      </c>
      <c r="F28" s="179" t="s">
        <v>17</v>
      </c>
      <c r="G28" s="1346"/>
      <c r="H28" s="1347"/>
      <c r="I28" s="1347"/>
      <c r="J28" s="1347"/>
      <c r="K28" s="1347"/>
      <c r="L28" s="1348"/>
      <c r="M28" s="89"/>
    </row>
    <row r="29" spans="2:16" ht="22.5" customHeight="1">
      <c r="B29" s="1392" t="s">
        <v>140</v>
      </c>
      <c r="C29" s="1393"/>
      <c r="D29" s="1394"/>
      <c r="E29" s="104">
        <f>SUM(E20:E28)</f>
        <v>0</v>
      </c>
      <c r="F29" s="180" t="s">
        <v>141</v>
      </c>
      <c r="G29" s="1346"/>
      <c r="H29" s="1347"/>
      <c r="I29" s="1347"/>
      <c r="J29" s="1347"/>
      <c r="K29" s="1347"/>
      <c r="L29" s="1348"/>
      <c r="M29" s="89"/>
    </row>
    <row r="30" spans="2:16" ht="22.5" customHeight="1">
      <c r="B30" s="58" t="s">
        <v>35</v>
      </c>
      <c r="C30" s="1326" t="s">
        <v>32</v>
      </c>
      <c r="D30" s="1327"/>
      <c r="E30" s="90">
        <f>'C-2経費区分集計表（１年目）'!R124</f>
        <v>0</v>
      </c>
      <c r="F30" s="179" t="s">
        <v>17</v>
      </c>
      <c r="G30" s="1346"/>
      <c r="H30" s="1347"/>
      <c r="I30" s="1347"/>
      <c r="J30" s="1347"/>
      <c r="K30" s="1347"/>
      <c r="L30" s="1348"/>
      <c r="M30" s="89"/>
    </row>
    <row r="31" spans="2:16" ht="22.5" customHeight="1">
      <c r="B31" s="58" t="s">
        <v>36</v>
      </c>
      <c r="C31" s="1326" t="s">
        <v>32</v>
      </c>
      <c r="D31" s="1327"/>
      <c r="E31" s="90">
        <f>'C-2経費区分集計表（１年目）'!S124</f>
        <v>0</v>
      </c>
      <c r="F31" s="179" t="s">
        <v>17</v>
      </c>
      <c r="G31" s="1346"/>
      <c r="H31" s="1347"/>
      <c r="I31" s="1347"/>
      <c r="J31" s="1347"/>
      <c r="K31" s="1347"/>
      <c r="L31" s="1348"/>
      <c r="M31" s="89"/>
    </row>
    <row r="32" spans="2:16" ht="22.5" customHeight="1">
      <c r="B32" s="60" t="s">
        <v>37</v>
      </c>
      <c r="C32" s="1326" t="s">
        <v>32</v>
      </c>
      <c r="D32" s="1327"/>
      <c r="E32" s="90">
        <f>'C-2経費区分集計表（１年目）'!T124</f>
        <v>0</v>
      </c>
      <c r="F32" s="179" t="s">
        <v>17</v>
      </c>
      <c r="G32" s="1346"/>
      <c r="H32" s="1347"/>
      <c r="I32" s="1347"/>
      <c r="J32" s="1347"/>
      <c r="K32" s="1347"/>
      <c r="L32" s="1348"/>
      <c r="M32" s="89"/>
    </row>
    <row r="33" spans="2:21" ht="22.5" customHeight="1">
      <c r="B33" s="1340" t="s">
        <v>38</v>
      </c>
      <c r="C33" s="1341"/>
      <c r="D33" s="1342"/>
      <c r="E33" s="101">
        <f>SUM(E29:E32)</f>
        <v>0</v>
      </c>
      <c r="F33" s="105" t="s">
        <v>17</v>
      </c>
      <c r="G33" s="1346"/>
      <c r="H33" s="1347"/>
      <c r="I33" s="1347"/>
      <c r="J33" s="1347"/>
      <c r="K33" s="1347"/>
      <c r="L33" s="1348"/>
      <c r="M33" s="89"/>
    </row>
    <row r="34" spans="2:21" ht="22.5" customHeight="1" thickBot="1">
      <c r="B34" s="1352" t="s">
        <v>39</v>
      </c>
      <c r="C34" s="1353"/>
      <c r="D34" s="1354"/>
      <c r="E34" s="90">
        <f>'C-2経費区分集計表（１年目）'!U125</f>
        <v>0</v>
      </c>
      <c r="F34" s="179" t="s">
        <v>17</v>
      </c>
      <c r="G34" s="1349"/>
      <c r="H34" s="1350"/>
      <c r="I34" s="1350"/>
      <c r="J34" s="1350"/>
      <c r="K34" s="1350"/>
      <c r="L34" s="1351"/>
      <c r="M34" s="89"/>
    </row>
    <row r="35" spans="2:21" ht="22.5" customHeight="1" thickTop="1" thickBot="1">
      <c r="B35" s="1334" t="s">
        <v>40</v>
      </c>
      <c r="C35" s="1335"/>
      <c r="D35" s="1336"/>
      <c r="E35" s="103">
        <f>E33+E34</f>
        <v>0</v>
      </c>
      <c r="F35" s="181" t="s">
        <v>17</v>
      </c>
      <c r="G35" s="1337" t="str">
        <f>IF(K1="【完了実績報告用】",""," " &amp; K7)</f>
        <v xml:space="preserve"> (4) 補助対象経費</v>
      </c>
      <c r="H35" s="1338"/>
      <c r="I35" s="1338"/>
      <c r="J35" s="1338"/>
      <c r="K35" s="1338"/>
      <c r="L35" s="1339"/>
      <c r="M35" s="93"/>
      <c r="N35" s="94"/>
      <c r="O35" s="95"/>
      <c r="P35" s="95"/>
      <c r="Q35" s="95"/>
      <c r="R35" s="95"/>
      <c r="S35" s="95"/>
      <c r="T35" s="95"/>
      <c r="U35" s="95"/>
    </row>
    <row r="36" spans="2:21" ht="12.75" hidden="1" customHeight="1" thickBot="1">
      <c r="B36" s="1373" t="s">
        <v>109</v>
      </c>
      <c r="C36" s="1374"/>
      <c r="D36" s="1375"/>
      <c r="E36" s="245">
        <v>0</v>
      </c>
      <c r="F36" s="246" t="s">
        <v>17</v>
      </c>
      <c r="G36" s="1376" t="s">
        <v>110</v>
      </c>
      <c r="H36" s="1377"/>
      <c r="I36" s="1377"/>
      <c r="J36" s="1377"/>
      <c r="K36" s="1377"/>
      <c r="L36" s="1378"/>
      <c r="M36" s="89"/>
    </row>
    <row r="37" spans="2:21" ht="22.5" hidden="1" customHeight="1" thickTop="1" thickBot="1">
      <c r="B37" s="1382" t="s">
        <v>111</v>
      </c>
      <c r="C37" s="1383"/>
      <c r="D37" s="1384"/>
      <c r="E37" s="91">
        <f>E35-E36</f>
        <v>0</v>
      </c>
      <c r="F37" s="92" t="s">
        <v>17</v>
      </c>
      <c r="G37" s="1379" t="str">
        <f>" " &amp; K7</f>
        <v xml:space="preserve"> (4) 補助対象経費</v>
      </c>
      <c r="H37" s="1380"/>
      <c r="I37" s="1380"/>
      <c r="J37" s="1380"/>
      <c r="K37" s="1380"/>
      <c r="L37" s="1381"/>
      <c r="M37" s="96"/>
      <c r="N37" s="94"/>
      <c r="O37" s="95" t="str">
        <f>IF(N37="×","「経費内訳表」の合計と合っていません。","")</f>
        <v/>
      </c>
      <c r="P37" s="95"/>
      <c r="Q37" s="95"/>
      <c r="R37" s="95"/>
      <c r="S37" s="95"/>
      <c r="T37" s="95"/>
      <c r="U37" s="95"/>
    </row>
    <row r="38" spans="2:21">
      <c r="B38" s="97"/>
    </row>
    <row r="39" spans="2:21" ht="14.25">
      <c r="B39" s="98" t="s">
        <v>41</v>
      </c>
    </row>
    <row r="40" spans="2:21" ht="14.25">
      <c r="B40" s="98"/>
    </row>
  </sheetData>
  <mergeCells count="60">
    <mergeCell ref="B36:D36"/>
    <mergeCell ref="G36:L36"/>
    <mergeCell ref="G37:L37"/>
    <mergeCell ref="B37:D37"/>
    <mergeCell ref="G7:J7"/>
    <mergeCell ref="C16:D16"/>
    <mergeCell ref="K17:L17"/>
    <mergeCell ref="C17:F17"/>
    <mergeCell ref="G16:I16"/>
    <mergeCell ref="C15:D15"/>
    <mergeCell ref="G15:I15"/>
    <mergeCell ref="B29:D29"/>
    <mergeCell ref="C22:D22"/>
    <mergeCell ref="B18:L18"/>
    <mergeCell ref="C19:D19"/>
    <mergeCell ref="K9:L9"/>
    <mergeCell ref="K1:L1"/>
    <mergeCell ref="B2:L2"/>
    <mergeCell ref="K7:L7"/>
    <mergeCell ref="B3:L3"/>
    <mergeCell ref="C4:L4"/>
    <mergeCell ref="B7:B10"/>
    <mergeCell ref="G8:I8"/>
    <mergeCell ref="C7:D7"/>
    <mergeCell ref="E9:F9"/>
    <mergeCell ref="G9:J9"/>
    <mergeCell ref="G10:I10"/>
    <mergeCell ref="C9:D9"/>
    <mergeCell ref="E7:F7"/>
    <mergeCell ref="B35:D35"/>
    <mergeCell ref="C32:D32"/>
    <mergeCell ref="C21:D21"/>
    <mergeCell ref="C28:D28"/>
    <mergeCell ref="G35:L35"/>
    <mergeCell ref="C24:D24"/>
    <mergeCell ref="C26:D26"/>
    <mergeCell ref="C23:D23"/>
    <mergeCell ref="C25:D25"/>
    <mergeCell ref="B33:D33"/>
    <mergeCell ref="C27:D27"/>
    <mergeCell ref="G20:L34"/>
    <mergeCell ref="B34:D34"/>
    <mergeCell ref="L13:L14"/>
    <mergeCell ref="H14:I14"/>
    <mergeCell ref="E12:F12"/>
    <mergeCell ref="J13:J14"/>
    <mergeCell ref="C12:D12"/>
    <mergeCell ref="C13:D13"/>
    <mergeCell ref="G12:J12"/>
    <mergeCell ref="C14:D14"/>
    <mergeCell ref="E19:F19"/>
    <mergeCell ref="G19:L19"/>
    <mergeCell ref="C20:D20"/>
    <mergeCell ref="C31:D31"/>
    <mergeCell ref="C30:D30"/>
    <mergeCell ref="AB9:AC9"/>
    <mergeCell ref="AE9:AF9"/>
    <mergeCell ref="AH9:AI9"/>
    <mergeCell ref="AB2:AD2"/>
    <mergeCell ref="K12:L12"/>
  </mergeCells>
  <phoneticPr fontId="24"/>
  <conditionalFormatting sqref="AB10">
    <cfRule type="expression" dxfId="30" priority="2">
      <formula>$C$10=""</formula>
    </cfRule>
  </conditionalFormatting>
  <conditionalFormatting sqref="AE10">
    <cfRule type="expression" dxfId="29" priority="1">
      <formula>$C$10=""</formula>
    </cfRule>
  </conditionalFormatting>
  <conditionalFormatting sqref="AH10">
    <cfRule type="expression" dxfId="28" priority="3">
      <formula>#REF!=""</formula>
    </cfRule>
    <cfRule type="expression" dxfId="27" priority="4">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82B72-1BE5-496F-9928-929F4962BCB5}">
  <sheetPr>
    <tabColor theme="9" tint="0.59999389629810485"/>
    <pageSetUpPr fitToPage="1"/>
  </sheetPr>
  <dimension ref="A1:AJ129"/>
  <sheetViews>
    <sheetView view="pageBreakPreview" zoomScale="90" zoomScaleNormal="90" zoomScaleSheetLayoutView="90" workbookViewId="0">
      <pane ySplit="8" topLeftCell="A9" activePane="bottomLeft" state="frozen"/>
      <selection pane="bottomLeft" activeCell="R14" sqref="R14"/>
    </sheetView>
  </sheetViews>
  <sheetFormatPr defaultColWidth="9" defaultRowHeight="18.75"/>
  <cols>
    <col min="1" max="1" width="4.125" style="266" customWidth="1"/>
    <col min="2" max="2" width="6.75" style="267" customWidth="1"/>
    <col min="3" max="3" width="22.5" style="266" customWidth="1"/>
    <col min="4" max="4" width="11.125" style="266" customWidth="1"/>
    <col min="5" max="5" width="4.75" style="267" customWidth="1"/>
    <col min="6" max="6" width="8.5" style="266" customWidth="1"/>
    <col min="7" max="7" width="9.375" style="358" customWidth="1"/>
    <col min="8" max="8" width="9.125" style="359" customWidth="1"/>
    <col min="9" max="20" width="8.5" style="356" customWidth="1"/>
    <col min="21" max="22" width="9.375" style="356" customWidth="1"/>
    <col min="23" max="23" width="10" style="360" customWidth="1"/>
    <col min="24" max="25" width="10.375" style="271" customWidth="1"/>
    <col min="26" max="26" width="10.5" style="266" customWidth="1"/>
    <col min="27" max="27" width="10.75" style="266" customWidth="1"/>
    <col min="28" max="28" width="9" style="266"/>
    <col min="29" max="36" width="9" style="290"/>
    <col min="37" max="16384" width="9" style="266"/>
  </cols>
  <sheetData>
    <row r="1" spans="1:36" s="267" customFormat="1" ht="11.25" customHeight="1">
      <c r="A1" s="266"/>
      <c r="G1" s="268"/>
      <c r="H1" s="269"/>
      <c r="I1" s="270"/>
      <c r="J1" s="270"/>
      <c r="K1" s="270"/>
      <c r="L1" s="270"/>
      <c r="M1" s="270"/>
      <c r="N1" s="270"/>
      <c r="O1" s="270"/>
      <c r="P1" s="270"/>
      <c r="Q1" s="270"/>
      <c r="R1" s="270"/>
      <c r="S1" s="270"/>
      <c r="T1" s="270"/>
      <c r="U1" s="270"/>
      <c r="V1" s="270"/>
      <c r="W1" s="268"/>
      <c r="X1" s="271"/>
      <c r="Y1" s="271"/>
      <c r="AC1" s="272"/>
      <c r="AD1" s="272"/>
      <c r="AE1" s="272"/>
      <c r="AF1" s="272"/>
      <c r="AG1" s="272"/>
      <c r="AH1" s="272"/>
      <c r="AI1" s="272"/>
      <c r="AJ1" s="272"/>
    </row>
    <row r="2" spans="1:36" s="267" customFormat="1" ht="30">
      <c r="A2" s="266"/>
      <c r="B2" s="273" t="s">
        <v>545</v>
      </c>
      <c r="G2" s="268"/>
      <c r="H2" s="269"/>
      <c r="I2" s="270"/>
      <c r="J2" s="270"/>
      <c r="K2" s="274"/>
      <c r="L2" s="275"/>
      <c r="M2" s="275"/>
      <c r="N2" s="275"/>
      <c r="O2" s="276" t="s">
        <v>179</v>
      </c>
      <c r="P2" s="1400" t="s">
        <v>129</v>
      </c>
      <c r="Q2" s="1400"/>
      <c r="R2" s="1400"/>
      <c r="S2" s="1400"/>
      <c r="T2" s="1400"/>
      <c r="U2" s="1400"/>
      <c r="V2" s="1400"/>
      <c r="W2" s="1400"/>
      <c r="X2" s="271"/>
      <c r="Y2" s="271"/>
      <c r="AC2" s="272"/>
      <c r="AD2" s="272"/>
      <c r="AE2" s="272"/>
      <c r="AF2" s="272"/>
      <c r="AG2" s="272"/>
      <c r="AH2" s="272"/>
      <c r="AI2" s="272"/>
      <c r="AJ2" s="272"/>
    </row>
    <row r="3" spans="1:36" s="267" customFormat="1" ht="17.25" customHeight="1" thickBot="1">
      <c r="A3" s="266"/>
      <c r="B3" s="277"/>
      <c r="G3" s="268"/>
      <c r="H3" s="269"/>
      <c r="I3" s="270"/>
      <c r="J3" s="270"/>
      <c r="K3" s="278"/>
      <c r="L3" s="278"/>
      <c r="M3" s="278"/>
      <c r="N3" s="278"/>
      <c r="O3" s="278"/>
      <c r="P3" s="1401" t="str">
        <f>IF(COUNTIF(X9:Y123,"×")&gt;0,"【警告】合計額が一致しません。確認ください。",IF(INT(W124)&lt;&gt;W124,"【警告】セルに小数点が含まれています。整数に直してください。",""))</f>
        <v/>
      </c>
      <c r="Q3" s="1401"/>
      <c r="R3" s="1401"/>
      <c r="S3" s="1401"/>
      <c r="T3" s="1401"/>
      <c r="U3" s="1401"/>
      <c r="V3" s="1401"/>
      <c r="W3" s="1401"/>
      <c r="X3" s="279"/>
      <c r="Y3" s="279"/>
      <c r="Z3" s="279"/>
      <c r="AA3" s="279"/>
      <c r="AC3" s="272"/>
      <c r="AD3" s="272"/>
      <c r="AE3" s="272"/>
      <c r="AF3" s="272"/>
      <c r="AG3" s="272"/>
      <c r="AH3" s="272"/>
      <c r="AI3" s="272"/>
      <c r="AJ3" s="272"/>
    </row>
    <row r="4" spans="1:36" s="280" customFormat="1" ht="24.75" customHeight="1">
      <c r="B4" s="1402" t="s">
        <v>42</v>
      </c>
      <c r="C4" s="1403"/>
      <c r="D4" s="1403"/>
      <c r="E4" s="1403"/>
      <c r="F4" s="1403"/>
      <c r="G4" s="1403"/>
      <c r="H4" s="1404"/>
      <c r="I4" s="1405" t="s">
        <v>133</v>
      </c>
      <c r="J4" s="1406"/>
      <c r="K4" s="1406"/>
      <c r="L4" s="1406"/>
      <c r="M4" s="1406"/>
      <c r="N4" s="1406"/>
      <c r="O4" s="1406"/>
      <c r="P4" s="1406"/>
      <c r="Q4" s="1406"/>
      <c r="R4" s="1406"/>
      <c r="S4" s="1406"/>
      <c r="T4" s="1406"/>
      <c r="U4" s="1407"/>
      <c r="V4" s="1454" t="s">
        <v>442</v>
      </c>
      <c r="W4" s="1408" t="s">
        <v>443</v>
      </c>
      <c r="X4" s="1429" t="s">
        <v>46</v>
      </c>
      <c r="Y4" s="1432" t="s">
        <v>47</v>
      </c>
      <c r="Z4" s="1435" t="s">
        <v>48</v>
      </c>
      <c r="AA4" s="1435" t="s">
        <v>49</v>
      </c>
      <c r="AC4" s="281"/>
      <c r="AD4" s="281"/>
      <c r="AE4" s="281"/>
      <c r="AF4" s="281"/>
      <c r="AG4" s="281"/>
      <c r="AH4" s="281"/>
      <c r="AI4" s="281"/>
      <c r="AJ4" s="281"/>
    </row>
    <row r="5" spans="1:36" s="280" customFormat="1" ht="26.25" customHeight="1">
      <c r="B5" s="1438" t="s">
        <v>50</v>
      </c>
      <c r="C5" s="1411" t="s">
        <v>51</v>
      </c>
      <c r="D5" s="1441" t="s">
        <v>52</v>
      </c>
      <c r="E5" s="1442"/>
      <c r="F5" s="1442"/>
      <c r="G5" s="1442"/>
      <c r="H5" s="1443"/>
      <c r="I5" s="1444" t="s">
        <v>277</v>
      </c>
      <c r="J5" s="1445"/>
      <c r="K5" s="1445"/>
      <c r="L5" s="1445"/>
      <c r="M5" s="1445"/>
      <c r="N5" s="1445"/>
      <c r="O5" s="1445"/>
      <c r="P5" s="1445"/>
      <c r="Q5" s="1446"/>
      <c r="R5" s="282" t="s">
        <v>278</v>
      </c>
      <c r="S5" s="282" t="s">
        <v>53</v>
      </c>
      <c r="T5" s="282" t="s">
        <v>279</v>
      </c>
      <c r="U5" s="1426" t="s">
        <v>54</v>
      </c>
      <c r="V5" s="1455"/>
      <c r="W5" s="1409"/>
      <c r="X5" s="1430"/>
      <c r="Y5" s="1433"/>
      <c r="Z5" s="1436"/>
      <c r="AA5" s="1436"/>
      <c r="AC5" s="281"/>
      <c r="AD5" s="281"/>
      <c r="AE5" s="281"/>
      <c r="AF5" s="281"/>
      <c r="AG5" s="281"/>
      <c r="AH5" s="281"/>
      <c r="AI5" s="281"/>
      <c r="AJ5" s="281"/>
    </row>
    <row r="6" spans="1:36" s="283" customFormat="1" ht="26.25" customHeight="1">
      <c r="B6" s="1439"/>
      <c r="C6" s="1412"/>
      <c r="D6" s="1411" t="s">
        <v>55</v>
      </c>
      <c r="E6" s="1414" t="s">
        <v>56</v>
      </c>
      <c r="F6" s="1414" t="s">
        <v>57</v>
      </c>
      <c r="G6" s="1448" t="s">
        <v>58</v>
      </c>
      <c r="H6" s="1451" t="s">
        <v>280</v>
      </c>
      <c r="I6" s="1444" t="s">
        <v>281</v>
      </c>
      <c r="J6" s="1445"/>
      <c r="K6" s="1445"/>
      <c r="L6" s="1445"/>
      <c r="M6" s="1445"/>
      <c r="N6" s="1446"/>
      <c r="O6" s="1426" t="s">
        <v>282</v>
      </c>
      <c r="P6" s="1426" t="s">
        <v>283</v>
      </c>
      <c r="Q6" s="1426" t="s">
        <v>59</v>
      </c>
      <c r="R6" s="1417" t="s">
        <v>278</v>
      </c>
      <c r="S6" s="1417" t="s">
        <v>53</v>
      </c>
      <c r="T6" s="1417" t="s">
        <v>279</v>
      </c>
      <c r="U6" s="1427"/>
      <c r="V6" s="1455"/>
      <c r="W6" s="1409"/>
      <c r="X6" s="1430"/>
      <c r="Y6" s="1433"/>
      <c r="Z6" s="1436"/>
      <c r="AA6" s="1436"/>
      <c r="AC6" s="284"/>
      <c r="AD6" s="284"/>
      <c r="AE6" s="284"/>
      <c r="AF6" s="284"/>
      <c r="AG6" s="284"/>
      <c r="AH6" s="284"/>
      <c r="AI6" s="284"/>
      <c r="AJ6" s="284"/>
    </row>
    <row r="7" spans="1:36" s="283" customFormat="1" ht="18.75" customHeight="1">
      <c r="B7" s="1439"/>
      <c r="C7" s="1412"/>
      <c r="D7" s="1412"/>
      <c r="E7" s="1415"/>
      <c r="F7" s="1415"/>
      <c r="G7" s="1449"/>
      <c r="H7" s="1452"/>
      <c r="I7" s="1420" t="s">
        <v>284</v>
      </c>
      <c r="J7" s="1421"/>
      <c r="K7" s="1422"/>
      <c r="L7" s="1423" t="s">
        <v>285</v>
      </c>
      <c r="M7" s="1424"/>
      <c r="N7" s="1425"/>
      <c r="O7" s="1427"/>
      <c r="P7" s="1427"/>
      <c r="Q7" s="1427"/>
      <c r="R7" s="1418"/>
      <c r="S7" s="1418"/>
      <c r="T7" s="1418"/>
      <c r="U7" s="1427"/>
      <c r="V7" s="1455"/>
      <c r="W7" s="1409"/>
      <c r="X7" s="1430"/>
      <c r="Y7" s="1433"/>
      <c r="Z7" s="1436"/>
      <c r="AA7" s="1436"/>
      <c r="AC7" s="284"/>
      <c r="AD7" s="284"/>
      <c r="AE7" s="284"/>
      <c r="AF7" s="284"/>
      <c r="AG7" s="284"/>
      <c r="AH7" s="284"/>
      <c r="AI7" s="284"/>
      <c r="AJ7" s="284"/>
    </row>
    <row r="8" spans="1:36" s="283" customFormat="1" ht="38.25" thickBot="1">
      <c r="B8" s="1440"/>
      <c r="C8" s="1413"/>
      <c r="D8" s="1413"/>
      <c r="E8" s="1416"/>
      <c r="F8" s="1447"/>
      <c r="G8" s="1450"/>
      <c r="H8" s="1453"/>
      <c r="I8" s="285" t="s">
        <v>286</v>
      </c>
      <c r="J8" s="285" t="s">
        <v>287</v>
      </c>
      <c r="K8" s="286" t="s">
        <v>288</v>
      </c>
      <c r="L8" s="286" t="s">
        <v>289</v>
      </c>
      <c r="M8" s="286" t="s">
        <v>60</v>
      </c>
      <c r="N8" s="286" t="s">
        <v>290</v>
      </c>
      <c r="O8" s="1428"/>
      <c r="P8" s="1428"/>
      <c r="Q8" s="1428"/>
      <c r="R8" s="1419"/>
      <c r="S8" s="1419"/>
      <c r="T8" s="1419"/>
      <c r="U8" s="1428"/>
      <c r="V8" s="1456"/>
      <c r="W8" s="1410"/>
      <c r="X8" s="1431"/>
      <c r="Y8" s="1434"/>
      <c r="Z8" s="1437"/>
      <c r="AA8" s="1437"/>
      <c r="AC8" s="284"/>
      <c r="AD8" s="284"/>
      <c r="AE8" s="284"/>
      <c r="AF8" s="284"/>
      <c r="AG8" s="284"/>
      <c r="AH8" s="284"/>
      <c r="AI8" s="284"/>
      <c r="AJ8" s="284"/>
    </row>
    <row r="9" spans="1:36" ht="20.100000000000001" customHeight="1" thickBot="1">
      <c r="B9" s="1462" t="s">
        <v>437</v>
      </c>
      <c r="C9" s="1463"/>
      <c r="D9" s="1463"/>
      <c r="E9" s="1463"/>
      <c r="F9" s="1463"/>
      <c r="G9" s="1464"/>
      <c r="H9" s="1465"/>
      <c r="I9" s="1465"/>
      <c r="J9" s="1465"/>
      <c r="K9" s="1465"/>
      <c r="L9" s="1465"/>
      <c r="M9" s="1465"/>
      <c r="N9" s="1465"/>
      <c r="O9" s="1465"/>
      <c r="P9" s="1465"/>
      <c r="Q9" s="1465"/>
      <c r="R9" s="1465"/>
      <c r="S9" s="1465"/>
      <c r="T9" s="1465"/>
      <c r="U9" s="1465"/>
      <c r="V9" s="1465"/>
      <c r="W9" s="1466"/>
      <c r="X9" s="288" t="s">
        <v>61</v>
      </c>
      <c r="Y9" s="289" t="s">
        <v>61</v>
      </c>
      <c r="Z9" s="289" t="s">
        <v>61</v>
      </c>
      <c r="AA9" s="289" t="s">
        <v>61</v>
      </c>
    </row>
    <row r="10" spans="1:36" ht="18.75" customHeight="1">
      <c r="B10" s="291">
        <v>1</v>
      </c>
      <c r="C10" s="292"/>
      <c r="D10" s="293"/>
      <c r="E10" s="294"/>
      <c r="F10" s="295"/>
      <c r="G10" s="296" t="str">
        <f>IF(OR(E10="",F10=""),"",E10*F10)</f>
        <v/>
      </c>
      <c r="H10" s="297"/>
      <c r="I10" s="298"/>
      <c r="J10" s="298"/>
      <c r="K10" s="298"/>
      <c r="L10" s="298"/>
      <c r="M10" s="298"/>
      <c r="N10" s="298"/>
      <c r="O10" s="298"/>
      <c r="P10" s="298"/>
      <c r="Q10" s="298"/>
      <c r="R10" s="298"/>
      <c r="S10" s="298"/>
      <c r="T10" s="298"/>
      <c r="U10" s="298">
        <f>SUM(I10:T10)</f>
        <v>0</v>
      </c>
      <c r="V10" s="298"/>
      <c r="W10" s="299">
        <f t="shared" ref="W10:W17" si="0">SUM(U10,V10)</f>
        <v>0</v>
      </c>
      <c r="X10" s="300" t="str">
        <f t="shared" ref="X10:X16" si="1">IF(G10="","",IF(E10*F10=G10,"○","×"))</f>
        <v/>
      </c>
      <c r="Y10" s="301" t="str">
        <f t="shared" ref="Y10:Y16" si="2">IF(AND(G10="",W10=0),"",IF(G10=W10,"○","×"))</f>
        <v/>
      </c>
      <c r="Z10" s="301" t="str">
        <f t="shared" ref="Z10:Z16" si="3">IF($G10="","",IF(INT(E10)=E10,"ー","あり"))</f>
        <v/>
      </c>
      <c r="AA10" s="301" t="str">
        <f t="shared" ref="AA10:AA16" si="4">IF($G10="","",IF(INT(F10)=F10,"ー","あり"))</f>
        <v/>
      </c>
    </row>
    <row r="11" spans="1:36" ht="18.75" customHeight="1">
      <c r="B11" s="302">
        <v>2</v>
      </c>
      <c r="C11" s="303"/>
      <c r="D11" s="304"/>
      <c r="E11" s="305"/>
      <c r="F11" s="64"/>
      <c r="G11" s="306" t="str">
        <f t="shared" ref="G11:G42" si="5">IF(OR(E11="",F11=""),"",E11*F11)</f>
        <v/>
      </c>
      <c r="H11" s="307"/>
      <c r="I11" s="308"/>
      <c r="J11" s="308"/>
      <c r="K11" s="308"/>
      <c r="L11" s="308"/>
      <c r="M11" s="308"/>
      <c r="N11" s="308"/>
      <c r="O11" s="308"/>
      <c r="P11" s="308"/>
      <c r="Q11" s="308"/>
      <c r="R11" s="308"/>
      <c r="S11" s="308"/>
      <c r="T11" s="308"/>
      <c r="U11" s="308">
        <f t="shared" ref="U11:U17" si="6">SUM(I11:T11)</f>
        <v>0</v>
      </c>
      <c r="V11" s="308"/>
      <c r="W11" s="309">
        <f t="shared" si="0"/>
        <v>0</v>
      </c>
      <c r="X11" s="300" t="str">
        <f t="shared" si="1"/>
        <v/>
      </c>
      <c r="Y11" s="301" t="str">
        <f t="shared" si="2"/>
        <v/>
      </c>
      <c r="Z11" s="301" t="str">
        <f t="shared" si="3"/>
        <v/>
      </c>
      <c r="AA11" s="301" t="str">
        <f t="shared" si="4"/>
        <v/>
      </c>
    </row>
    <row r="12" spans="1:36" ht="18.75" customHeight="1">
      <c r="B12" s="302">
        <v>3</v>
      </c>
      <c r="C12" s="303"/>
      <c r="D12" s="304"/>
      <c r="E12" s="305"/>
      <c r="F12" s="64"/>
      <c r="G12" s="306" t="str">
        <f t="shared" si="5"/>
        <v/>
      </c>
      <c r="H12" s="307"/>
      <c r="I12" s="308"/>
      <c r="J12" s="308"/>
      <c r="K12" s="308"/>
      <c r="L12" s="308"/>
      <c r="M12" s="308"/>
      <c r="N12" s="308"/>
      <c r="O12" s="308"/>
      <c r="P12" s="308"/>
      <c r="Q12" s="308"/>
      <c r="R12" s="308"/>
      <c r="S12" s="308"/>
      <c r="T12" s="308"/>
      <c r="U12" s="308">
        <f t="shared" si="6"/>
        <v>0</v>
      </c>
      <c r="V12" s="308"/>
      <c r="W12" s="309">
        <f t="shared" si="0"/>
        <v>0</v>
      </c>
      <c r="X12" s="300" t="str">
        <f t="shared" si="1"/>
        <v/>
      </c>
      <c r="Y12" s="301" t="str">
        <f t="shared" si="2"/>
        <v/>
      </c>
      <c r="Z12" s="301" t="str">
        <f t="shared" si="3"/>
        <v/>
      </c>
      <c r="AA12" s="301" t="str">
        <f t="shared" si="4"/>
        <v/>
      </c>
    </row>
    <row r="13" spans="1:36" ht="18.75" customHeight="1">
      <c r="B13" s="302">
        <v>4</v>
      </c>
      <c r="C13" s="303"/>
      <c r="D13" s="304"/>
      <c r="E13" s="305"/>
      <c r="F13" s="64"/>
      <c r="G13" s="306" t="str">
        <f t="shared" si="5"/>
        <v/>
      </c>
      <c r="H13" s="307"/>
      <c r="I13" s="308"/>
      <c r="J13" s="310"/>
      <c r="K13" s="308"/>
      <c r="L13" s="308"/>
      <c r="M13" s="308"/>
      <c r="N13" s="308"/>
      <c r="O13" s="308"/>
      <c r="P13" s="308"/>
      <c r="Q13" s="308"/>
      <c r="R13" s="308"/>
      <c r="S13" s="308"/>
      <c r="T13" s="308"/>
      <c r="U13" s="308">
        <f t="shared" si="6"/>
        <v>0</v>
      </c>
      <c r="V13" s="308"/>
      <c r="W13" s="309">
        <f t="shared" si="0"/>
        <v>0</v>
      </c>
      <c r="X13" s="300" t="str">
        <f t="shared" si="1"/>
        <v/>
      </c>
      <c r="Y13" s="301" t="str">
        <f t="shared" si="2"/>
        <v/>
      </c>
      <c r="Z13" s="301" t="str">
        <f t="shared" si="3"/>
        <v/>
      </c>
      <c r="AA13" s="301" t="str">
        <f t="shared" si="4"/>
        <v/>
      </c>
    </row>
    <row r="14" spans="1:36" ht="18.75" customHeight="1">
      <c r="B14" s="291">
        <v>5</v>
      </c>
      <c r="C14" s="303"/>
      <c r="D14" s="304"/>
      <c r="E14" s="305"/>
      <c r="F14" s="64"/>
      <c r="G14" s="306" t="str">
        <f t="shared" si="5"/>
        <v/>
      </c>
      <c r="H14" s="307"/>
      <c r="I14" s="308"/>
      <c r="J14" s="308"/>
      <c r="K14" s="308"/>
      <c r="L14" s="308"/>
      <c r="M14" s="308"/>
      <c r="N14" s="308"/>
      <c r="O14" s="308"/>
      <c r="P14" s="308"/>
      <c r="Q14" s="308"/>
      <c r="R14" s="308"/>
      <c r="S14" s="308"/>
      <c r="T14" s="308"/>
      <c r="U14" s="308">
        <f t="shared" si="6"/>
        <v>0</v>
      </c>
      <c r="V14" s="308"/>
      <c r="W14" s="309">
        <f t="shared" si="0"/>
        <v>0</v>
      </c>
      <c r="X14" s="300" t="str">
        <f t="shared" si="1"/>
        <v/>
      </c>
      <c r="Y14" s="301" t="str">
        <f t="shared" si="2"/>
        <v/>
      </c>
      <c r="Z14" s="301" t="str">
        <f t="shared" si="3"/>
        <v/>
      </c>
      <c r="AA14" s="301" t="str">
        <f t="shared" si="4"/>
        <v/>
      </c>
    </row>
    <row r="15" spans="1:36" ht="18.75" customHeight="1">
      <c r="B15" s="302">
        <v>6</v>
      </c>
      <c r="C15" s="303"/>
      <c r="D15" s="304"/>
      <c r="E15" s="305"/>
      <c r="F15" s="64"/>
      <c r="G15" s="306" t="str">
        <f t="shared" si="5"/>
        <v/>
      </c>
      <c r="H15" s="307"/>
      <c r="I15" s="308"/>
      <c r="J15" s="308"/>
      <c r="K15" s="308"/>
      <c r="L15" s="308"/>
      <c r="M15" s="308"/>
      <c r="N15" s="308"/>
      <c r="O15" s="308"/>
      <c r="P15" s="308"/>
      <c r="Q15" s="308"/>
      <c r="R15" s="308"/>
      <c r="S15" s="308"/>
      <c r="T15" s="308"/>
      <c r="U15" s="308">
        <f t="shared" si="6"/>
        <v>0</v>
      </c>
      <c r="V15" s="308"/>
      <c r="W15" s="309">
        <f t="shared" si="0"/>
        <v>0</v>
      </c>
      <c r="X15" s="300" t="str">
        <f t="shared" si="1"/>
        <v/>
      </c>
      <c r="Y15" s="301" t="str">
        <f t="shared" si="2"/>
        <v/>
      </c>
      <c r="Z15" s="301" t="str">
        <f t="shared" si="3"/>
        <v/>
      </c>
      <c r="AA15" s="301" t="str">
        <f t="shared" si="4"/>
        <v/>
      </c>
    </row>
    <row r="16" spans="1:36" ht="18.75" customHeight="1">
      <c r="B16" s="302">
        <v>7</v>
      </c>
      <c r="C16" s="303"/>
      <c r="D16" s="304"/>
      <c r="E16" s="305"/>
      <c r="F16" s="64"/>
      <c r="G16" s="306" t="str">
        <f t="shared" si="5"/>
        <v/>
      </c>
      <c r="H16" s="307"/>
      <c r="I16" s="308"/>
      <c r="J16" s="308"/>
      <c r="K16" s="308"/>
      <c r="L16" s="308"/>
      <c r="M16" s="308"/>
      <c r="N16" s="308"/>
      <c r="O16" s="308"/>
      <c r="P16" s="308"/>
      <c r="Q16" s="308"/>
      <c r="R16" s="308"/>
      <c r="S16" s="308"/>
      <c r="T16" s="308"/>
      <c r="U16" s="308">
        <f t="shared" si="6"/>
        <v>0</v>
      </c>
      <c r="V16" s="308"/>
      <c r="W16" s="309">
        <f t="shared" si="0"/>
        <v>0</v>
      </c>
      <c r="X16" s="300" t="str">
        <f t="shared" si="1"/>
        <v/>
      </c>
      <c r="Y16" s="301" t="str">
        <f t="shared" si="2"/>
        <v/>
      </c>
      <c r="Z16" s="301" t="str">
        <f t="shared" si="3"/>
        <v/>
      </c>
      <c r="AA16" s="301" t="str">
        <f t="shared" si="4"/>
        <v/>
      </c>
    </row>
    <row r="17" spans="2:27" ht="18.75" customHeight="1">
      <c r="B17" s="302">
        <v>8</v>
      </c>
      <c r="C17" s="303"/>
      <c r="D17" s="304"/>
      <c r="E17" s="305"/>
      <c r="F17" s="64"/>
      <c r="G17" s="306" t="str">
        <f t="shared" si="5"/>
        <v/>
      </c>
      <c r="H17" s="307"/>
      <c r="I17" s="308"/>
      <c r="J17" s="308"/>
      <c r="K17" s="308"/>
      <c r="L17" s="308"/>
      <c r="M17" s="308"/>
      <c r="N17" s="308"/>
      <c r="O17" s="308"/>
      <c r="P17" s="308"/>
      <c r="Q17" s="308"/>
      <c r="R17" s="308"/>
      <c r="S17" s="308"/>
      <c r="T17" s="308"/>
      <c r="U17" s="308">
        <f t="shared" si="6"/>
        <v>0</v>
      </c>
      <c r="V17" s="308"/>
      <c r="W17" s="309">
        <f t="shared" si="0"/>
        <v>0</v>
      </c>
      <c r="X17" s="300" t="str">
        <f t="shared" ref="X17:X42" si="7">IF(G17="","",IF(E17*F17=G17,"○","×"))</f>
        <v/>
      </c>
      <c r="Y17" s="301" t="str">
        <f t="shared" ref="Y17:Y42" si="8">IF(AND(G17="",W17=0),"",IF(G17=W17,"○","×"))</f>
        <v/>
      </c>
      <c r="Z17" s="301" t="str">
        <f t="shared" ref="Z17:Z42" si="9">IF($G17="","",IF(INT(E17)=E17,"ー","あり"))</f>
        <v/>
      </c>
      <c r="AA17" s="301" t="str">
        <f t="shared" ref="AA17:AA42" si="10">IF($G17="","",IF(INT(F17)=F17,"ー","あり"))</f>
        <v/>
      </c>
    </row>
    <row r="18" spans="2:27" ht="18.75" customHeight="1">
      <c r="B18" s="291">
        <v>9</v>
      </c>
      <c r="C18" s="292"/>
      <c r="D18" s="293"/>
      <c r="E18" s="294"/>
      <c r="F18" s="295"/>
      <c r="G18" s="296" t="str">
        <f t="shared" ref="G18:G25" si="11">IF(OR(E18="",F18=""),"",E18*F18)</f>
        <v/>
      </c>
      <c r="H18" s="297"/>
      <c r="I18" s="298"/>
      <c r="J18" s="298"/>
      <c r="K18" s="298"/>
      <c r="L18" s="298"/>
      <c r="M18" s="298"/>
      <c r="N18" s="298"/>
      <c r="O18" s="298"/>
      <c r="P18" s="298"/>
      <c r="Q18" s="298"/>
      <c r="R18" s="298"/>
      <c r="S18" s="298"/>
      <c r="T18" s="298"/>
      <c r="U18" s="298">
        <f>SUM(I18:T18)</f>
        <v>0</v>
      </c>
      <c r="V18" s="298"/>
      <c r="W18" s="299">
        <f t="shared" ref="W18:W25" si="12">SUM(U18,V18)</f>
        <v>0</v>
      </c>
      <c r="X18" s="300" t="str">
        <f t="shared" si="7"/>
        <v/>
      </c>
      <c r="Y18" s="301" t="str">
        <f t="shared" si="8"/>
        <v/>
      </c>
      <c r="Z18" s="301" t="str">
        <f t="shared" si="9"/>
        <v/>
      </c>
      <c r="AA18" s="301" t="str">
        <f t="shared" si="10"/>
        <v/>
      </c>
    </row>
    <row r="19" spans="2:27" ht="18.75" customHeight="1">
      <c r="B19" s="302">
        <v>10</v>
      </c>
      <c r="C19" s="303"/>
      <c r="D19" s="304"/>
      <c r="E19" s="305"/>
      <c r="F19" s="64"/>
      <c r="G19" s="306" t="str">
        <f t="shared" si="11"/>
        <v/>
      </c>
      <c r="H19" s="307"/>
      <c r="I19" s="308"/>
      <c r="J19" s="308"/>
      <c r="K19" s="308"/>
      <c r="L19" s="308"/>
      <c r="M19" s="308"/>
      <c r="N19" s="308"/>
      <c r="O19" s="308"/>
      <c r="P19" s="308"/>
      <c r="Q19" s="308"/>
      <c r="R19" s="308"/>
      <c r="S19" s="308"/>
      <c r="T19" s="308"/>
      <c r="U19" s="308">
        <f t="shared" ref="U19:U25" si="13">SUM(I19:T19)</f>
        <v>0</v>
      </c>
      <c r="V19" s="308"/>
      <c r="W19" s="309">
        <f t="shared" si="12"/>
        <v>0</v>
      </c>
      <c r="X19" s="300" t="str">
        <f t="shared" si="7"/>
        <v/>
      </c>
      <c r="Y19" s="301" t="str">
        <f t="shared" si="8"/>
        <v/>
      </c>
      <c r="Z19" s="301" t="str">
        <f t="shared" si="9"/>
        <v/>
      </c>
      <c r="AA19" s="301" t="str">
        <f t="shared" si="10"/>
        <v/>
      </c>
    </row>
    <row r="20" spans="2:27" ht="18.75" customHeight="1">
      <c r="B20" s="302">
        <v>11</v>
      </c>
      <c r="C20" s="303"/>
      <c r="D20" s="304"/>
      <c r="E20" s="305"/>
      <c r="F20" s="64"/>
      <c r="G20" s="306" t="str">
        <f t="shared" si="11"/>
        <v/>
      </c>
      <c r="H20" s="307"/>
      <c r="I20" s="308"/>
      <c r="J20" s="308"/>
      <c r="K20" s="308"/>
      <c r="L20" s="308"/>
      <c r="M20" s="308"/>
      <c r="N20" s="308"/>
      <c r="O20" s="308"/>
      <c r="P20" s="308"/>
      <c r="Q20" s="308"/>
      <c r="R20" s="308"/>
      <c r="S20" s="308"/>
      <c r="T20" s="308"/>
      <c r="U20" s="308">
        <f t="shared" si="13"/>
        <v>0</v>
      </c>
      <c r="V20" s="308"/>
      <c r="W20" s="309">
        <f t="shared" si="12"/>
        <v>0</v>
      </c>
      <c r="X20" s="300" t="str">
        <f t="shared" si="7"/>
        <v/>
      </c>
      <c r="Y20" s="301" t="str">
        <f t="shared" si="8"/>
        <v/>
      </c>
      <c r="Z20" s="301" t="str">
        <f t="shared" si="9"/>
        <v/>
      </c>
      <c r="AA20" s="301" t="str">
        <f t="shared" si="10"/>
        <v/>
      </c>
    </row>
    <row r="21" spans="2:27" ht="18.75" customHeight="1">
      <c r="B21" s="302">
        <v>12</v>
      </c>
      <c r="C21" s="303"/>
      <c r="D21" s="304"/>
      <c r="E21" s="305"/>
      <c r="F21" s="64"/>
      <c r="G21" s="306" t="str">
        <f t="shared" si="11"/>
        <v/>
      </c>
      <c r="H21" s="307"/>
      <c r="I21" s="308"/>
      <c r="J21" s="310"/>
      <c r="K21" s="308"/>
      <c r="L21" s="308"/>
      <c r="M21" s="308"/>
      <c r="N21" s="308"/>
      <c r="O21" s="308"/>
      <c r="P21" s="308"/>
      <c r="Q21" s="308"/>
      <c r="R21" s="308"/>
      <c r="S21" s="308"/>
      <c r="T21" s="308"/>
      <c r="U21" s="308">
        <f t="shared" si="13"/>
        <v>0</v>
      </c>
      <c r="V21" s="308"/>
      <c r="W21" s="309">
        <f t="shared" si="12"/>
        <v>0</v>
      </c>
      <c r="X21" s="300" t="str">
        <f t="shared" si="7"/>
        <v/>
      </c>
      <c r="Y21" s="301" t="str">
        <f t="shared" si="8"/>
        <v/>
      </c>
      <c r="Z21" s="301" t="str">
        <f t="shared" si="9"/>
        <v/>
      </c>
      <c r="AA21" s="301" t="str">
        <f t="shared" si="10"/>
        <v/>
      </c>
    </row>
    <row r="22" spans="2:27" ht="18.75" customHeight="1">
      <c r="B22" s="291">
        <v>13</v>
      </c>
      <c r="C22" s="303"/>
      <c r="D22" s="304"/>
      <c r="E22" s="305"/>
      <c r="F22" s="64"/>
      <c r="G22" s="306" t="str">
        <f t="shared" si="11"/>
        <v/>
      </c>
      <c r="H22" s="307"/>
      <c r="I22" s="308"/>
      <c r="J22" s="308"/>
      <c r="K22" s="308"/>
      <c r="L22" s="308"/>
      <c r="M22" s="308"/>
      <c r="N22" s="308"/>
      <c r="O22" s="308"/>
      <c r="P22" s="308"/>
      <c r="Q22" s="308"/>
      <c r="R22" s="308"/>
      <c r="S22" s="308"/>
      <c r="T22" s="308"/>
      <c r="U22" s="308">
        <f t="shared" si="13"/>
        <v>0</v>
      </c>
      <c r="V22" s="308"/>
      <c r="W22" s="309">
        <f t="shared" si="12"/>
        <v>0</v>
      </c>
      <c r="X22" s="300" t="str">
        <f t="shared" si="7"/>
        <v/>
      </c>
      <c r="Y22" s="301" t="str">
        <f t="shared" si="8"/>
        <v/>
      </c>
      <c r="Z22" s="301" t="str">
        <f t="shared" si="9"/>
        <v/>
      </c>
      <c r="AA22" s="301" t="str">
        <f t="shared" si="10"/>
        <v/>
      </c>
    </row>
    <row r="23" spans="2:27" ht="18.75" customHeight="1">
      <c r="B23" s="302">
        <v>14</v>
      </c>
      <c r="C23" s="303"/>
      <c r="D23" s="304"/>
      <c r="E23" s="305"/>
      <c r="F23" s="64"/>
      <c r="G23" s="306" t="str">
        <f t="shared" si="11"/>
        <v/>
      </c>
      <c r="H23" s="307"/>
      <c r="I23" s="308"/>
      <c r="J23" s="308"/>
      <c r="K23" s="308"/>
      <c r="L23" s="308"/>
      <c r="M23" s="308"/>
      <c r="N23" s="308"/>
      <c r="O23" s="308"/>
      <c r="P23" s="308"/>
      <c r="Q23" s="308"/>
      <c r="R23" s="308"/>
      <c r="S23" s="308"/>
      <c r="T23" s="308"/>
      <c r="U23" s="308">
        <f t="shared" si="13"/>
        <v>0</v>
      </c>
      <c r="V23" s="308"/>
      <c r="W23" s="309">
        <f t="shared" si="12"/>
        <v>0</v>
      </c>
      <c r="X23" s="300" t="str">
        <f t="shared" si="7"/>
        <v/>
      </c>
      <c r="Y23" s="301" t="str">
        <f t="shared" si="8"/>
        <v/>
      </c>
      <c r="Z23" s="301" t="str">
        <f t="shared" si="9"/>
        <v/>
      </c>
      <c r="AA23" s="301" t="str">
        <f t="shared" si="10"/>
        <v/>
      </c>
    </row>
    <row r="24" spans="2:27" ht="18.75" customHeight="1">
      <c r="B24" s="302">
        <v>15</v>
      </c>
      <c r="C24" s="303"/>
      <c r="D24" s="304"/>
      <c r="E24" s="305"/>
      <c r="F24" s="64"/>
      <c r="G24" s="306" t="str">
        <f t="shared" si="11"/>
        <v/>
      </c>
      <c r="H24" s="307"/>
      <c r="I24" s="308"/>
      <c r="J24" s="308"/>
      <c r="K24" s="308"/>
      <c r="L24" s="308"/>
      <c r="M24" s="308"/>
      <c r="N24" s="308"/>
      <c r="O24" s="308"/>
      <c r="P24" s="308"/>
      <c r="Q24" s="308"/>
      <c r="R24" s="308"/>
      <c r="S24" s="308"/>
      <c r="T24" s="308"/>
      <c r="U24" s="308">
        <f t="shared" si="13"/>
        <v>0</v>
      </c>
      <c r="V24" s="308"/>
      <c r="W24" s="309">
        <f t="shared" si="12"/>
        <v>0</v>
      </c>
      <c r="X24" s="300" t="str">
        <f t="shared" si="7"/>
        <v/>
      </c>
      <c r="Y24" s="301" t="str">
        <f t="shared" si="8"/>
        <v/>
      </c>
      <c r="Z24" s="301" t="str">
        <f t="shared" si="9"/>
        <v/>
      </c>
      <c r="AA24" s="301" t="str">
        <f t="shared" si="10"/>
        <v/>
      </c>
    </row>
    <row r="25" spans="2:27" ht="18.75" customHeight="1">
      <c r="B25" s="302">
        <v>16</v>
      </c>
      <c r="C25" s="303"/>
      <c r="D25" s="304"/>
      <c r="E25" s="305"/>
      <c r="F25" s="64"/>
      <c r="G25" s="306" t="str">
        <f t="shared" si="11"/>
        <v/>
      </c>
      <c r="H25" s="307"/>
      <c r="I25" s="308"/>
      <c r="J25" s="308"/>
      <c r="K25" s="308"/>
      <c r="L25" s="308"/>
      <c r="M25" s="308"/>
      <c r="N25" s="308"/>
      <c r="O25" s="308"/>
      <c r="P25" s="308"/>
      <c r="Q25" s="308"/>
      <c r="R25" s="308"/>
      <c r="S25" s="308"/>
      <c r="T25" s="308"/>
      <c r="U25" s="308">
        <f t="shared" si="13"/>
        <v>0</v>
      </c>
      <c r="V25" s="308"/>
      <c r="W25" s="309">
        <f t="shared" si="12"/>
        <v>0</v>
      </c>
      <c r="X25" s="300" t="str">
        <f t="shared" ref="X25" si="14">IF(G25="","",IF(E25*F25=G25,"○","×"))</f>
        <v/>
      </c>
      <c r="Y25" s="301" t="str">
        <f t="shared" ref="Y25" si="15">IF(AND(G25="",W25=0),"",IF(G25=W25,"○","×"))</f>
        <v/>
      </c>
      <c r="Z25" s="301" t="str">
        <f t="shared" ref="Z25" si="16">IF($G25="","",IF(INT(E25)=E25,"ー","あり"))</f>
        <v/>
      </c>
      <c r="AA25" s="301" t="str">
        <f t="shared" ref="AA25" si="17">IF($G25="","",IF(INT(F25)=F25,"ー","あり"))</f>
        <v/>
      </c>
    </row>
    <row r="26" spans="2:27" ht="18.75" customHeight="1">
      <c r="B26" s="291">
        <v>17</v>
      </c>
      <c r="C26" s="303"/>
      <c r="D26" s="304"/>
      <c r="E26" s="305"/>
      <c r="F26" s="64"/>
      <c r="G26" s="296" t="str">
        <f t="shared" si="5"/>
        <v/>
      </c>
      <c r="H26" s="307"/>
      <c r="I26" s="308"/>
      <c r="J26" s="308"/>
      <c r="K26" s="308"/>
      <c r="L26" s="308"/>
      <c r="M26" s="308"/>
      <c r="N26" s="308"/>
      <c r="O26" s="308"/>
      <c r="P26" s="308"/>
      <c r="Q26" s="308"/>
      <c r="R26" s="308"/>
      <c r="S26" s="308"/>
      <c r="T26" s="308"/>
      <c r="U26" s="308">
        <f t="shared" ref="U26:U42" si="18">SUM(I26:T26)</f>
        <v>0</v>
      </c>
      <c r="V26" s="308"/>
      <c r="W26" s="309">
        <f t="shared" ref="W26:W42" si="19">SUM(U26,V26)</f>
        <v>0</v>
      </c>
      <c r="X26" s="300" t="str">
        <f t="shared" si="7"/>
        <v/>
      </c>
      <c r="Y26" s="301" t="str">
        <f t="shared" si="8"/>
        <v/>
      </c>
      <c r="Z26" s="301" t="str">
        <f t="shared" si="9"/>
        <v/>
      </c>
      <c r="AA26" s="301" t="str">
        <f t="shared" si="10"/>
        <v/>
      </c>
    </row>
    <row r="27" spans="2:27" ht="18.75" customHeight="1">
      <c r="B27" s="302">
        <v>18</v>
      </c>
      <c r="C27" s="303"/>
      <c r="D27" s="304"/>
      <c r="E27" s="305"/>
      <c r="F27" s="64"/>
      <c r="G27" s="306" t="str">
        <f t="shared" si="5"/>
        <v/>
      </c>
      <c r="H27" s="307"/>
      <c r="I27" s="308"/>
      <c r="J27" s="308"/>
      <c r="K27" s="308"/>
      <c r="L27" s="308"/>
      <c r="M27" s="308"/>
      <c r="N27" s="308"/>
      <c r="O27" s="308"/>
      <c r="P27" s="308"/>
      <c r="Q27" s="308"/>
      <c r="R27" s="308"/>
      <c r="S27" s="308"/>
      <c r="T27" s="308"/>
      <c r="U27" s="308">
        <f t="shared" si="18"/>
        <v>0</v>
      </c>
      <c r="V27" s="308"/>
      <c r="W27" s="309">
        <f t="shared" si="19"/>
        <v>0</v>
      </c>
      <c r="X27" s="300" t="str">
        <f t="shared" si="7"/>
        <v/>
      </c>
      <c r="Y27" s="301" t="str">
        <f t="shared" si="8"/>
        <v/>
      </c>
      <c r="Z27" s="301" t="str">
        <f t="shared" si="9"/>
        <v/>
      </c>
      <c r="AA27" s="301" t="str">
        <f t="shared" si="10"/>
        <v/>
      </c>
    </row>
    <row r="28" spans="2:27" ht="18.75" customHeight="1">
      <c r="B28" s="302">
        <v>19</v>
      </c>
      <c r="C28" s="303"/>
      <c r="D28" s="304"/>
      <c r="E28" s="305"/>
      <c r="F28" s="64"/>
      <c r="G28" s="306" t="str">
        <f t="shared" si="5"/>
        <v/>
      </c>
      <c r="H28" s="307"/>
      <c r="I28" s="308"/>
      <c r="J28" s="308"/>
      <c r="K28" s="308"/>
      <c r="L28" s="308"/>
      <c r="M28" s="308"/>
      <c r="N28" s="308"/>
      <c r="O28" s="308"/>
      <c r="P28" s="308"/>
      <c r="Q28" s="308"/>
      <c r="R28" s="308"/>
      <c r="S28" s="308"/>
      <c r="T28" s="308"/>
      <c r="U28" s="308">
        <f t="shared" si="18"/>
        <v>0</v>
      </c>
      <c r="V28" s="308"/>
      <c r="W28" s="309">
        <f t="shared" si="19"/>
        <v>0</v>
      </c>
      <c r="X28" s="300" t="str">
        <f t="shared" si="7"/>
        <v/>
      </c>
      <c r="Y28" s="301" t="str">
        <f t="shared" si="8"/>
        <v/>
      </c>
      <c r="Z28" s="301" t="str">
        <f t="shared" si="9"/>
        <v/>
      </c>
      <c r="AA28" s="301" t="str">
        <f t="shared" si="10"/>
        <v/>
      </c>
    </row>
    <row r="29" spans="2:27" ht="18.75" customHeight="1">
      <c r="B29" s="302">
        <v>20</v>
      </c>
      <c r="C29" s="303"/>
      <c r="D29" s="304"/>
      <c r="E29" s="305"/>
      <c r="F29" s="64"/>
      <c r="G29" s="306" t="str">
        <f t="shared" si="5"/>
        <v/>
      </c>
      <c r="H29" s="307"/>
      <c r="I29" s="308"/>
      <c r="J29" s="308"/>
      <c r="K29" s="308"/>
      <c r="L29" s="308"/>
      <c r="M29" s="308"/>
      <c r="N29" s="308"/>
      <c r="O29" s="308"/>
      <c r="P29" s="308"/>
      <c r="Q29" s="308"/>
      <c r="R29" s="308"/>
      <c r="S29" s="308"/>
      <c r="T29" s="308"/>
      <c r="U29" s="308">
        <f t="shared" si="18"/>
        <v>0</v>
      </c>
      <c r="V29" s="308"/>
      <c r="W29" s="309">
        <f t="shared" si="19"/>
        <v>0</v>
      </c>
      <c r="X29" s="300" t="str">
        <f t="shared" si="7"/>
        <v/>
      </c>
      <c r="Y29" s="301" t="str">
        <f t="shared" si="8"/>
        <v/>
      </c>
      <c r="Z29" s="301" t="str">
        <f t="shared" si="9"/>
        <v/>
      </c>
      <c r="AA29" s="301" t="str">
        <f t="shared" si="10"/>
        <v/>
      </c>
    </row>
    <row r="30" spans="2:27" ht="18.75" customHeight="1">
      <c r="B30" s="291">
        <v>21</v>
      </c>
      <c r="C30" s="303"/>
      <c r="D30" s="304"/>
      <c r="E30" s="305"/>
      <c r="F30" s="64"/>
      <c r="G30" s="306" t="str">
        <f t="shared" si="5"/>
        <v/>
      </c>
      <c r="H30" s="307"/>
      <c r="I30" s="308"/>
      <c r="J30" s="308"/>
      <c r="K30" s="308"/>
      <c r="L30" s="308"/>
      <c r="M30" s="308"/>
      <c r="N30" s="308"/>
      <c r="O30" s="308"/>
      <c r="P30" s="308"/>
      <c r="Q30" s="308"/>
      <c r="R30" s="308"/>
      <c r="S30" s="308"/>
      <c r="T30" s="308"/>
      <c r="U30" s="308">
        <f t="shared" si="18"/>
        <v>0</v>
      </c>
      <c r="V30" s="308"/>
      <c r="W30" s="309">
        <f t="shared" si="19"/>
        <v>0</v>
      </c>
      <c r="X30" s="300" t="str">
        <f t="shared" si="7"/>
        <v/>
      </c>
      <c r="Y30" s="301" t="str">
        <f t="shared" si="8"/>
        <v/>
      </c>
      <c r="Z30" s="301" t="str">
        <f t="shared" si="9"/>
        <v/>
      </c>
      <c r="AA30" s="301" t="str">
        <f t="shared" si="10"/>
        <v/>
      </c>
    </row>
    <row r="31" spans="2:27" ht="18.75" customHeight="1">
      <c r="B31" s="302">
        <v>22</v>
      </c>
      <c r="C31" s="303"/>
      <c r="D31" s="304"/>
      <c r="E31" s="305"/>
      <c r="F31" s="64"/>
      <c r="G31" s="306" t="str">
        <f t="shared" si="5"/>
        <v/>
      </c>
      <c r="H31" s="307"/>
      <c r="I31" s="308"/>
      <c r="J31" s="308"/>
      <c r="K31" s="308"/>
      <c r="L31" s="308"/>
      <c r="M31" s="308"/>
      <c r="N31" s="308"/>
      <c r="O31" s="308"/>
      <c r="P31" s="308"/>
      <c r="Q31" s="308"/>
      <c r="R31" s="308"/>
      <c r="S31" s="308"/>
      <c r="T31" s="308"/>
      <c r="U31" s="308">
        <f t="shared" si="18"/>
        <v>0</v>
      </c>
      <c r="V31" s="308"/>
      <c r="W31" s="309">
        <f t="shared" si="19"/>
        <v>0</v>
      </c>
      <c r="X31" s="300" t="str">
        <f t="shared" si="7"/>
        <v/>
      </c>
      <c r="Y31" s="301" t="str">
        <f t="shared" si="8"/>
        <v/>
      </c>
      <c r="Z31" s="301" t="str">
        <f t="shared" si="9"/>
        <v/>
      </c>
      <c r="AA31" s="301" t="str">
        <f t="shared" si="10"/>
        <v/>
      </c>
    </row>
    <row r="32" spans="2:27" ht="18.75" customHeight="1">
      <c r="B32" s="302">
        <v>23</v>
      </c>
      <c r="C32" s="303"/>
      <c r="D32" s="304"/>
      <c r="E32" s="305"/>
      <c r="F32" s="64"/>
      <c r="G32" s="306" t="str">
        <f t="shared" si="5"/>
        <v/>
      </c>
      <c r="H32" s="307"/>
      <c r="I32" s="308"/>
      <c r="J32" s="308"/>
      <c r="K32" s="308"/>
      <c r="L32" s="308"/>
      <c r="M32" s="308"/>
      <c r="N32" s="308"/>
      <c r="O32" s="308"/>
      <c r="P32" s="308"/>
      <c r="Q32" s="308"/>
      <c r="R32" s="308"/>
      <c r="S32" s="308"/>
      <c r="T32" s="308"/>
      <c r="U32" s="308">
        <f t="shared" si="18"/>
        <v>0</v>
      </c>
      <c r="V32" s="308"/>
      <c r="W32" s="309">
        <f t="shared" si="19"/>
        <v>0</v>
      </c>
      <c r="X32" s="300" t="str">
        <f t="shared" si="7"/>
        <v/>
      </c>
      <c r="Y32" s="301" t="str">
        <f t="shared" si="8"/>
        <v/>
      </c>
      <c r="Z32" s="301" t="str">
        <f t="shared" si="9"/>
        <v/>
      </c>
      <c r="AA32" s="301" t="str">
        <f t="shared" si="10"/>
        <v/>
      </c>
    </row>
    <row r="33" spans="2:27" ht="18.75" customHeight="1">
      <c r="B33" s="302">
        <v>24</v>
      </c>
      <c r="C33" s="303"/>
      <c r="D33" s="304"/>
      <c r="E33" s="305"/>
      <c r="F33" s="64"/>
      <c r="G33" s="306" t="str">
        <f t="shared" si="5"/>
        <v/>
      </c>
      <c r="H33" s="307"/>
      <c r="I33" s="308"/>
      <c r="J33" s="308"/>
      <c r="K33" s="308"/>
      <c r="L33" s="308"/>
      <c r="M33" s="308"/>
      <c r="N33" s="308"/>
      <c r="O33" s="308"/>
      <c r="P33" s="308"/>
      <c r="Q33" s="308"/>
      <c r="R33" s="308"/>
      <c r="S33" s="308"/>
      <c r="T33" s="308"/>
      <c r="U33" s="308">
        <f t="shared" si="18"/>
        <v>0</v>
      </c>
      <c r="V33" s="308"/>
      <c r="W33" s="309">
        <f t="shared" si="19"/>
        <v>0</v>
      </c>
      <c r="X33" s="300" t="str">
        <f t="shared" si="7"/>
        <v/>
      </c>
      <c r="Y33" s="301" t="str">
        <f t="shared" si="8"/>
        <v/>
      </c>
      <c r="Z33" s="301" t="str">
        <f t="shared" si="9"/>
        <v/>
      </c>
      <c r="AA33" s="301" t="str">
        <f t="shared" si="10"/>
        <v/>
      </c>
    </row>
    <row r="34" spans="2:27" ht="18.75" customHeight="1">
      <c r="B34" s="291">
        <v>25</v>
      </c>
      <c r="C34" s="303"/>
      <c r="D34" s="304"/>
      <c r="E34" s="305"/>
      <c r="F34" s="64"/>
      <c r="G34" s="296" t="str">
        <f t="shared" si="5"/>
        <v/>
      </c>
      <c r="H34" s="307"/>
      <c r="I34" s="308"/>
      <c r="J34" s="308"/>
      <c r="K34" s="308"/>
      <c r="L34" s="308"/>
      <c r="M34" s="308"/>
      <c r="N34" s="308"/>
      <c r="O34" s="308"/>
      <c r="P34" s="308"/>
      <c r="Q34" s="308"/>
      <c r="R34" s="308"/>
      <c r="S34" s="308"/>
      <c r="T34" s="308"/>
      <c r="U34" s="308">
        <f t="shared" si="18"/>
        <v>0</v>
      </c>
      <c r="V34" s="308"/>
      <c r="W34" s="309">
        <f t="shared" si="19"/>
        <v>0</v>
      </c>
      <c r="X34" s="300" t="str">
        <f t="shared" si="7"/>
        <v/>
      </c>
      <c r="Y34" s="301" t="str">
        <f t="shared" si="8"/>
        <v/>
      </c>
      <c r="Z34" s="301" t="str">
        <f t="shared" si="9"/>
        <v/>
      </c>
      <c r="AA34" s="301" t="str">
        <f t="shared" si="10"/>
        <v/>
      </c>
    </row>
    <row r="35" spans="2:27" ht="18.75" customHeight="1">
      <c r="B35" s="302">
        <v>26</v>
      </c>
      <c r="C35" s="303"/>
      <c r="D35" s="304"/>
      <c r="E35" s="305"/>
      <c r="F35" s="64"/>
      <c r="G35" s="306" t="str">
        <f t="shared" si="5"/>
        <v/>
      </c>
      <c r="H35" s="307"/>
      <c r="I35" s="308"/>
      <c r="J35" s="308"/>
      <c r="K35" s="308"/>
      <c r="L35" s="308"/>
      <c r="M35" s="308"/>
      <c r="N35" s="308"/>
      <c r="O35" s="308"/>
      <c r="P35" s="308"/>
      <c r="Q35" s="308"/>
      <c r="R35" s="308"/>
      <c r="S35" s="308"/>
      <c r="T35" s="308"/>
      <c r="U35" s="308">
        <f t="shared" si="18"/>
        <v>0</v>
      </c>
      <c r="V35" s="308"/>
      <c r="W35" s="309">
        <f t="shared" si="19"/>
        <v>0</v>
      </c>
      <c r="X35" s="300" t="str">
        <f t="shared" si="7"/>
        <v/>
      </c>
      <c r="Y35" s="301" t="str">
        <f t="shared" si="8"/>
        <v/>
      </c>
      <c r="Z35" s="301" t="str">
        <f t="shared" si="9"/>
        <v/>
      </c>
      <c r="AA35" s="301" t="str">
        <f t="shared" si="10"/>
        <v/>
      </c>
    </row>
    <row r="36" spans="2:27" ht="18.75" customHeight="1">
      <c r="B36" s="302">
        <v>27</v>
      </c>
      <c r="C36" s="303"/>
      <c r="D36" s="304"/>
      <c r="E36" s="305"/>
      <c r="F36" s="64"/>
      <c r="G36" s="306" t="str">
        <f t="shared" si="5"/>
        <v/>
      </c>
      <c r="H36" s="307"/>
      <c r="I36" s="308"/>
      <c r="J36" s="308"/>
      <c r="K36" s="308"/>
      <c r="L36" s="308"/>
      <c r="M36" s="308"/>
      <c r="N36" s="308"/>
      <c r="O36" s="308"/>
      <c r="P36" s="308"/>
      <c r="Q36" s="308"/>
      <c r="R36" s="308"/>
      <c r="S36" s="308"/>
      <c r="T36" s="308"/>
      <c r="U36" s="308">
        <f t="shared" si="18"/>
        <v>0</v>
      </c>
      <c r="V36" s="308"/>
      <c r="W36" s="309">
        <f t="shared" si="19"/>
        <v>0</v>
      </c>
      <c r="X36" s="300" t="str">
        <f t="shared" si="7"/>
        <v/>
      </c>
      <c r="Y36" s="301" t="str">
        <f t="shared" si="8"/>
        <v/>
      </c>
      <c r="Z36" s="301" t="str">
        <f t="shared" si="9"/>
        <v/>
      </c>
      <c r="AA36" s="301" t="str">
        <f t="shared" si="10"/>
        <v/>
      </c>
    </row>
    <row r="37" spans="2:27" ht="18.75" customHeight="1">
      <c r="B37" s="302">
        <v>28</v>
      </c>
      <c r="C37" s="303"/>
      <c r="D37" s="304"/>
      <c r="E37" s="305"/>
      <c r="F37" s="64"/>
      <c r="G37" s="306" t="str">
        <f t="shared" si="5"/>
        <v/>
      </c>
      <c r="H37" s="307"/>
      <c r="I37" s="308"/>
      <c r="J37" s="308"/>
      <c r="K37" s="308"/>
      <c r="L37" s="308"/>
      <c r="M37" s="308"/>
      <c r="N37" s="308"/>
      <c r="O37" s="308"/>
      <c r="P37" s="308"/>
      <c r="Q37" s="308"/>
      <c r="R37" s="308"/>
      <c r="S37" s="308"/>
      <c r="T37" s="308"/>
      <c r="U37" s="308">
        <f t="shared" si="18"/>
        <v>0</v>
      </c>
      <c r="V37" s="308"/>
      <c r="W37" s="309">
        <f t="shared" si="19"/>
        <v>0</v>
      </c>
      <c r="X37" s="300" t="str">
        <f t="shared" si="7"/>
        <v/>
      </c>
      <c r="Y37" s="301" t="str">
        <f t="shared" si="8"/>
        <v/>
      </c>
      <c r="Z37" s="301" t="str">
        <f t="shared" si="9"/>
        <v/>
      </c>
      <c r="AA37" s="301" t="str">
        <f t="shared" si="10"/>
        <v/>
      </c>
    </row>
    <row r="38" spans="2:27" ht="18.75" customHeight="1">
      <c r="B38" s="291">
        <v>29</v>
      </c>
      <c r="C38" s="303"/>
      <c r="D38" s="304"/>
      <c r="E38" s="305"/>
      <c r="F38" s="64"/>
      <c r="G38" s="306" t="str">
        <f t="shared" si="5"/>
        <v/>
      </c>
      <c r="H38" s="307"/>
      <c r="I38" s="308"/>
      <c r="J38" s="308"/>
      <c r="K38" s="308"/>
      <c r="L38" s="308"/>
      <c r="M38" s="308"/>
      <c r="N38" s="308"/>
      <c r="O38" s="308"/>
      <c r="P38" s="308"/>
      <c r="Q38" s="308"/>
      <c r="R38" s="308"/>
      <c r="S38" s="308"/>
      <c r="T38" s="308"/>
      <c r="U38" s="308">
        <f t="shared" si="18"/>
        <v>0</v>
      </c>
      <c r="V38" s="308"/>
      <c r="W38" s="309">
        <f t="shared" si="19"/>
        <v>0</v>
      </c>
      <c r="X38" s="300" t="str">
        <f t="shared" si="7"/>
        <v/>
      </c>
      <c r="Y38" s="301" t="str">
        <f t="shared" si="8"/>
        <v/>
      </c>
      <c r="Z38" s="301" t="str">
        <f t="shared" si="9"/>
        <v/>
      </c>
      <c r="AA38" s="301" t="str">
        <f t="shared" si="10"/>
        <v/>
      </c>
    </row>
    <row r="39" spans="2:27" ht="18.75" customHeight="1">
      <c r="B39" s="302">
        <v>30</v>
      </c>
      <c r="C39" s="303"/>
      <c r="D39" s="304"/>
      <c r="E39" s="305"/>
      <c r="F39" s="64"/>
      <c r="G39" s="306" t="str">
        <f t="shared" si="5"/>
        <v/>
      </c>
      <c r="H39" s="307"/>
      <c r="I39" s="308"/>
      <c r="J39" s="308"/>
      <c r="K39" s="308"/>
      <c r="L39" s="308"/>
      <c r="M39" s="308"/>
      <c r="N39" s="308"/>
      <c r="O39" s="308"/>
      <c r="P39" s="308"/>
      <c r="Q39" s="308"/>
      <c r="R39" s="308"/>
      <c r="S39" s="308"/>
      <c r="T39" s="308"/>
      <c r="U39" s="308">
        <f t="shared" si="18"/>
        <v>0</v>
      </c>
      <c r="V39" s="308"/>
      <c r="W39" s="309">
        <f t="shared" si="19"/>
        <v>0</v>
      </c>
      <c r="X39" s="300" t="str">
        <f t="shared" si="7"/>
        <v/>
      </c>
      <c r="Y39" s="301" t="str">
        <f t="shared" si="8"/>
        <v/>
      </c>
      <c r="Z39" s="301" t="str">
        <f t="shared" si="9"/>
        <v/>
      </c>
      <c r="AA39" s="301" t="str">
        <f t="shared" si="10"/>
        <v/>
      </c>
    </row>
    <row r="40" spans="2:27" ht="18.75" customHeight="1">
      <c r="B40" s="302">
        <v>31</v>
      </c>
      <c r="C40" s="303"/>
      <c r="D40" s="304"/>
      <c r="E40" s="305"/>
      <c r="F40" s="64"/>
      <c r="G40" s="306" t="str">
        <f t="shared" si="5"/>
        <v/>
      </c>
      <c r="H40" s="307"/>
      <c r="I40" s="308"/>
      <c r="J40" s="308"/>
      <c r="K40" s="308"/>
      <c r="L40" s="308"/>
      <c r="M40" s="308"/>
      <c r="N40" s="308"/>
      <c r="O40" s="308"/>
      <c r="P40" s="308"/>
      <c r="Q40" s="308"/>
      <c r="R40" s="308"/>
      <c r="S40" s="308"/>
      <c r="T40" s="308"/>
      <c r="U40" s="308">
        <f t="shared" si="18"/>
        <v>0</v>
      </c>
      <c r="V40" s="308"/>
      <c r="W40" s="309">
        <f t="shared" si="19"/>
        <v>0</v>
      </c>
      <c r="X40" s="300" t="str">
        <f t="shared" si="7"/>
        <v/>
      </c>
      <c r="Y40" s="301" t="str">
        <f t="shared" si="8"/>
        <v/>
      </c>
      <c r="Z40" s="301" t="str">
        <f t="shared" si="9"/>
        <v/>
      </c>
      <c r="AA40" s="301" t="str">
        <f t="shared" si="10"/>
        <v/>
      </c>
    </row>
    <row r="41" spans="2:27" ht="18.75" customHeight="1">
      <c r="B41" s="302">
        <v>32</v>
      </c>
      <c r="C41" s="303"/>
      <c r="D41" s="304"/>
      <c r="E41" s="305"/>
      <c r="F41" s="64"/>
      <c r="G41" s="306" t="str">
        <f t="shared" si="5"/>
        <v/>
      </c>
      <c r="H41" s="307"/>
      <c r="I41" s="308"/>
      <c r="J41" s="308"/>
      <c r="K41" s="308"/>
      <c r="L41" s="308"/>
      <c r="M41" s="308"/>
      <c r="N41" s="308"/>
      <c r="O41" s="308"/>
      <c r="P41" s="308"/>
      <c r="Q41" s="308"/>
      <c r="R41" s="308"/>
      <c r="S41" s="308"/>
      <c r="T41" s="308"/>
      <c r="U41" s="308">
        <f t="shared" si="18"/>
        <v>0</v>
      </c>
      <c r="V41" s="308"/>
      <c r="W41" s="309">
        <f t="shared" si="19"/>
        <v>0</v>
      </c>
      <c r="X41" s="300" t="str">
        <f t="shared" si="7"/>
        <v/>
      </c>
      <c r="Y41" s="301" t="str">
        <f t="shared" si="8"/>
        <v/>
      </c>
      <c r="Z41" s="301" t="str">
        <f t="shared" si="9"/>
        <v/>
      </c>
      <c r="AA41" s="301" t="str">
        <f t="shared" si="10"/>
        <v/>
      </c>
    </row>
    <row r="42" spans="2:27" ht="18.75" customHeight="1" thickBot="1">
      <c r="B42" s="291">
        <v>33</v>
      </c>
      <c r="C42" s="303"/>
      <c r="D42" s="304"/>
      <c r="E42" s="305"/>
      <c r="F42" s="64"/>
      <c r="G42" s="296" t="str">
        <f t="shared" si="5"/>
        <v/>
      </c>
      <c r="H42" s="307"/>
      <c r="I42" s="308"/>
      <c r="J42" s="308"/>
      <c r="K42" s="308"/>
      <c r="L42" s="308"/>
      <c r="M42" s="308"/>
      <c r="N42" s="308"/>
      <c r="O42" s="308"/>
      <c r="P42" s="308"/>
      <c r="Q42" s="308"/>
      <c r="R42" s="308"/>
      <c r="S42" s="308"/>
      <c r="T42" s="308"/>
      <c r="U42" s="308">
        <f t="shared" si="18"/>
        <v>0</v>
      </c>
      <c r="V42" s="308"/>
      <c r="W42" s="309">
        <f t="shared" si="19"/>
        <v>0</v>
      </c>
      <c r="X42" s="300" t="str">
        <f t="shared" si="7"/>
        <v/>
      </c>
      <c r="Y42" s="301" t="str">
        <f t="shared" si="8"/>
        <v/>
      </c>
      <c r="Z42" s="301" t="str">
        <f t="shared" si="9"/>
        <v/>
      </c>
      <c r="AA42" s="301" t="str">
        <f t="shared" si="10"/>
        <v/>
      </c>
    </row>
    <row r="43" spans="2:27" ht="18.75" customHeight="1" thickBot="1">
      <c r="B43" s="1467" t="str">
        <f>B9&amp;"の計"</f>
        <v>見積書１【太陽光発電設備（蓄電池以外、自営線以外）】の計</v>
      </c>
      <c r="C43" s="1468"/>
      <c r="D43" s="1468"/>
      <c r="E43" s="1468"/>
      <c r="F43" s="1469"/>
      <c r="G43" s="317">
        <f>SUM(G10:G42)</f>
        <v>0</v>
      </c>
      <c r="H43" s="318"/>
      <c r="I43" s="319">
        <f t="shared" ref="I43:W43" si="20">SUM(I10:I42)</f>
        <v>0</v>
      </c>
      <c r="J43" s="319">
        <f t="shared" si="20"/>
        <v>0</v>
      </c>
      <c r="K43" s="319">
        <f t="shared" si="20"/>
        <v>0</v>
      </c>
      <c r="L43" s="319">
        <f t="shared" si="20"/>
        <v>0</v>
      </c>
      <c r="M43" s="319">
        <f t="shared" si="20"/>
        <v>0</v>
      </c>
      <c r="N43" s="319">
        <f t="shared" si="20"/>
        <v>0</v>
      </c>
      <c r="O43" s="319">
        <f t="shared" si="20"/>
        <v>0</v>
      </c>
      <c r="P43" s="319">
        <f t="shared" si="20"/>
        <v>0</v>
      </c>
      <c r="Q43" s="319">
        <f t="shared" si="20"/>
        <v>0</v>
      </c>
      <c r="R43" s="319">
        <f t="shared" si="20"/>
        <v>0</v>
      </c>
      <c r="S43" s="319">
        <f t="shared" si="20"/>
        <v>0</v>
      </c>
      <c r="T43" s="319">
        <f t="shared" si="20"/>
        <v>0</v>
      </c>
      <c r="U43" s="319">
        <f t="shared" si="20"/>
        <v>0</v>
      </c>
      <c r="V43" s="319">
        <f t="shared" si="20"/>
        <v>0</v>
      </c>
      <c r="W43" s="320">
        <f t="shared" si="20"/>
        <v>0</v>
      </c>
      <c r="X43" s="288" t="s">
        <v>61</v>
      </c>
      <c r="Y43" s="301" t="str">
        <f>IF(AND(G43=0,W43=0),"",IF(G43=W43,"○","×"))</f>
        <v/>
      </c>
      <c r="Z43" s="289" t="s">
        <v>61</v>
      </c>
      <c r="AA43" s="289" t="s">
        <v>61</v>
      </c>
    </row>
    <row r="44" spans="2:27" ht="8.25" customHeight="1" thickBot="1">
      <c r="B44" s="321"/>
      <c r="C44" s="321"/>
      <c r="D44" s="321"/>
      <c r="E44" s="321"/>
      <c r="F44" s="321"/>
      <c r="G44" s="322"/>
      <c r="H44" s="323"/>
      <c r="I44" s="324"/>
      <c r="J44" s="324"/>
      <c r="K44" s="324"/>
      <c r="L44" s="324"/>
      <c r="M44" s="324"/>
      <c r="N44" s="324"/>
      <c r="O44" s="324"/>
      <c r="P44" s="324"/>
      <c r="Q44" s="324"/>
      <c r="R44" s="324"/>
      <c r="S44" s="324"/>
      <c r="T44" s="324"/>
      <c r="U44" s="324"/>
      <c r="V44" s="324"/>
      <c r="W44" s="324"/>
      <c r="X44" s="325"/>
      <c r="Y44" s="326"/>
      <c r="Z44" s="325"/>
      <c r="AA44" s="325"/>
    </row>
    <row r="45" spans="2:27" ht="20.100000000000001" customHeight="1" thickBot="1">
      <c r="B45" s="1462" t="s">
        <v>438</v>
      </c>
      <c r="C45" s="1463"/>
      <c r="D45" s="1463"/>
      <c r="E45" s="1463"/>
      <c r="F45" s="1470"/>
      <c r="G45" s="1464"/>
      <c r="H45" s="1465"/>
      <c r="I45" s="1465"/>
      <c r="J45" s="1465"/>
      <c r="K45" s="1465"/>
      <c r="L45" s="1465"/>
      <c r="M45" s="1465"/>
      <c r="N45" s="1465"/>
      <c r="O45" s="1465"/>
      <c r="P45" s="1465"/>
      <c r="Q45" s="1465"/>
      <c r="R45" s="1465"/>
      <c r="S45" s="1465"/>
      <c r="T45" s="1465"/>
      <c r="U45" s="1465"/>
      <c r="V45" s="1465"/>
      <c r="W45" s="1466"/>
      <c r="X45" s="288" t="s">
        <v>61</v>
      </c>
      <c r="Y45" s="289" t="s">
        <v>61</v>
      </c>
      <c r="Z45" s="289" t="s">
        <v>61</v>
      </c>
      <c r="AA45" s="289" t="s">
        <v>61</v>
      </c>
    </row>
    <row r="46" spans="2:27" ht="18" customHeight="1">
      <c r="B46" s="291">
        <v>1</v>
      </c>
      <c r="C46" s="292"/>
      <c r="D46" s="293"/>
      <c r="E46" s="294"/>
      <c r="F46" s="295"/>
      <c r="G46" s="296" t="str">
        <f>IF(OR(E46="",F46=""),"",E46*F46)</f>
        <v/>
      </c>
      <c r="H46" s="297"/>
      <c r="I46" s="298"/>
      <c r="J46" s="298"/>
      <c r="K46" s="298"/>
      <c r="L46" s="298"/>
      <c r="M46" s="298"/>
      <c r="N46" s="298"/>
      <c r="O46" s="298"/>
      <c r="P46" s="298"/>
      <c r="Q46" s="298"/>
      <c r="R46" s="298"/>
      <c r="S46" s="298"/>
      <c r="T46" s="298"/>
      <c r="U46" s="298">
        <f t="shared" ref="U46:U50" si="21">SUM(I46:T46)</f>
        <v>0</v>
      </c>
      <c r="V46" s="298"/>
      <c r="W46" s="299">
        <f t="shared" ref="W46:W85" si="22">SUM(U46,V46)</f>
        <v>0</v>
      </c>
      <c r="X46" s="300" t="str">
        <f t="shared" ref="X46:X85" si="23">IF(G46="","",IF(E46*F46=G46,"○","×"))</f>
        <v/>
      </c>
      <c r="Y46" s="301" t="str">
        <f t="shared" ref="Y46:Y85" si="24">IF(AND(G46="",W46=0),"",IF(G46=W46,"○","×"))</f>
        <v/>
      </c>
      <c r="Z46" s="301" t="str">
        <f t="shared" ref="Z46:Z85" si="25">IF($G46="","",IF(INT(E46)=E46,"ー","あり"))</f>
        <v/>
      </c>
      <c r="AA46" s="301" t="str">
        <f t="shared" ref="AA46:AA85" si="26">IF($G46="","",IF(INT(F46)=F46,"ー","あり"))</f>
        <v/>
      </c>
    </row>
    <row r="47" spans="2:27" ht="18" customHeight="1">
      <c r="B47" s="302">
        <v>2</v>
      </c>
      <c r="C47" s="303"/>
      <c r="D47" s="304"/>
      <c r="E47" s="305"/>
      <c r="F47" s="64"/>
      <c r="G47" s="306" t="str">
        <f t="shared" ref="G47:G85" si="27">IF(OR(E47="",F47=""),"",E47*F47)</f>
        <v/>
      </c>
      <c r="H47" s="307"/>
      <c r="I47" s="308"/>
      <c r="J47" s="308"/>
      <c r="K47" s="308"/>
      <c r="L47" s="308"/>
      <c r="M47" s="308"/>
      <c r="N47" s="308"/>
      <c r="O47" s="308"/>
      <c r="P47" s="308"/>
      <c r="Q47" s="308"/>
      <c r="R47" s="308"/>
      <c r="S47" s="308"/>
      <c r="T47" s="308"/>
      <c r="U47" s="308">
        <f t="shared" si="21"/>
        <v>0</v>
      </c>
      <c r="V47" s="308"/>
      <c r="W47" s="309">
        <f t="shared" si="22"/>
        <v>0</v>
      </c>
      <c r="X47" s="300" t="str">
        <f t="shared" si="23"/>
        <v/>
      </c>
      <c r="Y47" s="301" t="str">
        <f t="shared" si="24"/>
        <v/>
      </c>
      <c r="Z47" s="301" t="str">
        <f t="shared" si="25"/>
        <v/>
      </c>
      <c r="AA47" s="301" t="str">
        <f t="shared" si="26"/>
        <v/>
      </c>
    </row>
    <row r="48" spans="2:27" ht="18" customHeight="1">
      <c r="B48" s="302">
        <v>3</v>
      </c>
      <c r="C48" s="303"/>
      <c r="D48" s="304"/>
      <c r="E48" s="305"/>
      <c r="F48" s="64"/>
      <c r="G48" s="306" t="str">
        <f t="shared" si="27"/>
        <v/>
      </c>
      <c r="H48" s="307"/>
      <c r="I48" s="308"/>
      <c r="J48" s="308"/>
      <c r="K48" s="308"/>
      <c r="L48" s="308"/>
      <c r="M48" s="308"/>
      <c r="N48" s="308"/>
      <c r="O48" s="308"/>
      <c r="P48" s="308"/>
      <c r="Q48" s="308"/>
      <c r="R48" s="308"/>
      <c r="S48" s="308"/>
      <c r="T48" s="308"/>
      <c r="U48" s="308">
        <f t="shared" si="21"/>
        <v>0</v>
      </c>
      <c r="V48" s="308"/>
      <c r="W48" s="309">
        <f t="shared" si="22"/>
        <v>0</v>
      </c>
      <c r="X48" s="300" t="str">
        <f t="shared" si="23"/>
        <v/>
      </c>
      <c r="Y48" s="301" t="str">
        <f t="shared" si="24"/>
        <v/>
      </c>
      <c r="Z48" s="301" t="str">
        <f t="shared" si="25"/>
        <v/>
      </c>
      <c r="AA48" s="301" t="str">
        <f t="shared" si="26"/>
        <v/>
      </c>
    </row>
    <row r="49" spans="2:27" ht="18" customHeight="1">
      <c r="B49" s="302">
        <v>4</v>
      </c>
      <c r="C49" s="303"/>
      <c r="D49" s="304"/>
      <c r="E49" s="305"/>
      <c r="F49" s="64"/>
      <c r="G49" s="306" t="str">
        <f t="shared" si="27"/>
        <v/>
      </c>
      <c r="H49" s="307"/>
      <c r="I49" s="308"/>
      <c r="J49" s="327"/>
      <c r="K49" s="308"/>
      <c r="L49" s="308"/>
      <c r="M49" s="308"/>
      <c r="N49" s="308"/>
      <c r="O49" s="308"/>
      <c r="P49" s="308"/>
      <c r="Q49" s="308"/>
      <c r="R49" s="308"/>
      <c r="S49" s="308"/>
      <c r="T49" s="308"/>
      <c r="U49" s="308">
        <f t="shared" si="21"/>
        <v>0</v>
      </c>
      <c r="V49" s="308"/>
      <c r="W49" s="309">
        <f t="shared" si="22"/>
        <v>0</v>
      </c>
      <c r="X49" s="300" t="str">
        <f t="shared" si="23"/>
        <v/>
      </c>
      <c r="Y49" s="301" t="str">
        <f t="shared" si="24"/>
        <v/>
      </c>
      <c r="Z49" s="301" t="str">
        <f t="shared" si="25"/>
        <v/>
      </c>
      <c r="AA49" s="301" t="str">
        <f t="shared" si="26"/>
        <v/>
      </c>
    </row>
    <row r="50" spans="2:27" ht="18" customHeight="1">
      <c r="B50" s="302">
        <v>5</v>
      </c>
      <c r="C50" s="303"/>
      <c r="D50" s="304"/>
      <c r="E50" s="305"/>
      <c r="F50" s="64"/>
      <c r="G50" s="306" t="str">
        <f t="shared" si="27"/>
        <v/>
      </c>
      <c r="H50" s="307"/>
      <c r="I50" s="308"/>
      <c r="J50" s="308"/>
      <c r="K50" s="308"/>
      <c r="L50" s="308"/>
      <c r="M50" s="308"/>
      <c r="N50" s="308"/>
      <c r="O50" s="308"/>
      <c r="P50" s="308"/>
      <c r="Q50" s="308"/>
      <c r="R50" s="308"/>
      <c r="S50" s="308"/>
      <c r="T50" s="308"/>
      <c r="U50" s="308">
        <f t="shared" si="21"/>
        <v>0</v>
      </c>
      <c r="V50" s="308"/>
      <c r="W50" s="309">
        <f t="shared" si="22"/>
        <v>0</v>
      </c>
      <c r="X50" s="300" t="str">
        <f t="shared" si="23"/>
        <v/>
      </c>
      <c r="Y50" s="301" t="str">
        <f t="shared" si="24"/>
        <v/>
      </c>
      <c r="Z50" s="301" t="str">
        <f t="shared" si="25"/>
        <v/>
      </c>
      <c r="AA50" s="301" t="str">
        <f t="shared" si="26"/>
        <v/>
      </c>
    </row>
    <row r="51" spans="2:27" ht="18" customHeight="1">
      <c r="B51" s="302">
        <v>6</v>
      </c>
      <c r="C51" s="303"/>
      <c r="D51" s="304"/>
      <c r="E51" s="305"/>
      <c r="F51" s="64"/>
      <c r="G51" s="306" t="str">
        <f t="shared" si="27"/>
        <v/>
      </c>
      <c r="H51" s="307"/>
      <c r="I51" s="308"/>
      <c r="J51" s="308"/>
      <c r="K51" s="308"/>
      <c r="L51" s="308"/>
      <c r="M51" s="308"/>
      <c r="N51" s="308"/>
      <c r="O51" s="308"/>
      <c r="P51" s="308"/>
      <c r="Q51" s="308"/>
      <c r="R51" s="308"/>
      <c r="S51" s="308"/>
      <c r="T51" s="308"/>
      <c r="U51" s="308">
        <f t="shared" ref="U51:U85" si="28">SUM(I51:T51)</f>
        <v>0</v>
      </c>
      <c r="V51" s="308"/>
      <c r="W51" s="309">
        <f t="shared" si="22"/>
        <v>0</v>
      </c>
      <c r="X51" s="300" t="str">
        <f t="shared" si="23"/>
        <v/>
      </c>
      <c r="Y51" s="301" t="str">
        <f t="shared" si="24"/>
        <v/>
      </c>
      <c r="Z51" s="301" t="str">
        <f t="shared" si="25"/>
        <v/>
      </c>
      <c r="AA51" s="301" t="str">
        <f t="shared" si="26"/>
        <v/>
      </c>
    </row>
    <row r="52" spans="2:27" ht="18" customHeight="1">
      <c r="B52" s="302">
        <v>7</v>
      </c>
      <c r="C52" s="303"/>
      <c r="D52" s="304"/>
      <c r="E52" s="305"/>
      <c r="F52" s="64"/>
      <c r="G52" s="306" t="str">
        <f t="shared" si="27"/>
        <v/>
      </c>
      <c r="H52" s="307"/>
      <c r="I52" s="308"/>
      <c r="J52" s="308"/>
      <c r="K52" s="308"/>
      <c r="L52" s="308"/>
      <c r="M52" s="308"/>
      <c r="N52" s="308"/>
      <c r="O52" s="308"/>
      <c r="P52" s="308"/>
      <c r="Q52" s="308"/>
      <c r="R52" s="308"/>
      <c r="S52" s="308"/>
      <c r="T52" s="308"/>
      <c r="U52" s="308">
        <f t="shared" si="28"/>
        <v>0</v>
      </c>
      <c r="V52" s="308"/>
      <c r="W52" s="309">
        <f t="shared" si="22"/>
        <v>0</v>
      </c>
      <c r="X52" s="300" t="str">
        <f t="shared" si="23"/>
        <v/>
      </c>
      <c r="Y52" s="301" t="str">
        <f t="shared" si="24"/>
        <v/>
      </c>
      <c r="Z52" s="301" t="str">
        <f t="shared" si="25"/>
        <v/>
      </c>
      <c r="AA52" s="301" t="str">
        <f t="shared" si="26"/>
        <v/>
      </c>
    </row>
    <row r="53" spans="2:27" ht="18" customHeight="1">
      <c r="B53" s="302">
        <v>8</v>
      </c>
      <c r="C53" s="303"/>
      <c r="D53" s="304"/>
      <c r="E53" s="305"/>
      <c r="F53" s="64"/>
      <c r="G53" s="306" t="str">
        <f t="shared" si="27"/>
        <v/>
      </c>
      <c r="H53" s="307"/>
      <c r="I53" s="308"/>
      <c r="J53" s="308"/>
      <c r="K53" s="308"/>
      <c r="L53" s="308"/>
      <c r="M53" s="308"/>
      <c r="N53" s="308"/>
      <c r="O53" s="308"/>
      <c r="P53" s="308"/>
      <c r="Q53" s="308"/>
      <c r="R53" s="308"/>
      <c r="S53" s="308"/>
      <c r="T53" s="308"/>
      <c r="U53" s="308">
        <f t="shared" si="28"/>
        <v>0</v>
      </c>
      <c r="V53" s="308"/>
      <c r="W53" s="309">
        <f t="shared" si="22"/>
        <v>0</v>
      </c>
      <c r="X53" s="300" t="str">
        <f t="shared" si="23"/>
        <v/>
      </c>
      <c r="Y53" s="301" t="str">
        <f t="shared" si="24"/>
        <v/>
      </c>
      <c r="Z53" s="301" t="str">
        <f t="shared" si="25"/>
        <v/>
      </c>
      <c r="AA53" s="301" t="str">
        <f t="shared" si="26"/>
        <v/>
      </c>
    </row>
    <row r="54" spans="2:27" ht="18" customHeight="1">
      <c r="B54" s="302">
        <v>9</v>
      </c>
      <c r="C54" s="303"/>
      <c r="D54" s="304"/>
      <c r="E54" s="305"/>
      <c r="F54" s="64"/>
      <c r="G54" s="306" t="str">
        <f t="shared" si="27"/>
        <v/>
      </c>
      <c r="H54" s="307"/>
      <c r="I54" s="308"/>
      <c r="J54" s="308"/>
      <c r="K54" s="308"/>
      <c r="L54" s="308"/>
      <c r="M54" s="308"/>
      <c r="N54" s="308"/>
      <c r="O54" s="308"/>
      <c r="P54" s="308"/>
      <c r="Q54" s="308"/>
      <c r="R54" s="308"/>
      <c r="S54" s="308"/>
      <c r="T54" s="308"/>
      <c r="U54" s="308">
        <f t="shared" si="28"/>
        <v>0</v>
      </c>
      <c r="V54" s="308"/>
      <c r="W54" s="309">
        <f t="shared" si="22"/>
        <v>0</v>
      </c>
      <c r="X54" s="300" t="str">
        <f t="shared" si="23"/>
        <v/>
      </c>
      <c r="Y54" s="301" t="str">
        <f t="shared" si="24"/>
        <v/>
      </c>
      <c r="Z54" s="301" t="str">
        <f t="shared" si="25"/>
        <v/>
      </c>
      <c r="AA54" s="301" t="str">
        <f t="shared" si="26"/>
        <v/>
      </c>
    </row>
    <row r="55" spans="2:27" ht="18" customHeight="1">
      <c r="B55" s="302">
        <v>10</v>
      </c>
      <c r="C55" s="303"/>
      <c r="D55" s="304"/>
      <c r="E55" s="305"/>
      <c r="F55" s="64"/>
      <c r="G55" s="306" t="str">
        <f t="shared" si="27"/>
        <v/>
      </c>
      <c r="H55" s="307"/>
      <c r="I55" s="308"/>
      <c r="J55" s="308"/>
      <c r="K55" s="308"/>
      <c r="L55" s="308"/>
      <c r="M55" s="308"/>
      <c r="N55" s="308"/>
      <c r="O55" s="308"/>
      <c r="P55" s="308"/>
      <c r="Q55" s="308"/>
      <c r="R55" s="308"/>
      <c r="S55" s="308"/>
      <c r="T55" s="308"/>
      <c r="U55" s="308">
        <f t="shared" si="28"/>
        <v>0</v>
      </c>
      <c r="V55" s="308"/>
      <c r="W55" s="309">
        <f t="shared" si="22"/>
        <v>0</v>
      </c>
      <c r="X55" s="300" t="str">
        <f t="shared" si="23"/>
        <v/>
      </c>
      <c r="Y55" s="301" t="str">
        <f t="shared" si="24"/>
        <v/>
      </c>
      <c r="Z55" s="301" t="str">
        <f t="shared" si="25"/>
        <v/>
      </c>
      <c r="AA55" s="301" t="str">
        <f t="shared" si="26"/>
        <v/>
      </c>
    </row>
    <row r="56" spans="2:27" ht="18" customHeight="1">
      <c r="B56" s="291">
        <v>11</v>
      </c>
      <c r="C56" s="292"/>
      <c r="D56" s="293"/>
      <c r="E56" s="294"/>
      <c r="F56" s="295"/>
      <c r="G56" s="296" t="str">
        <f>IF(OR(E56="",F56=""),"",E56*F56)</f>
        <v/>
      </c>
      <c r="H56" s="297"/>
      <c r="I56" s="298"/>
      <c r="J56" s="298"/>
      <c r="K56" s="298"/>
      <c r="L56" s="298"/>
      <c r="M56" s="298"/>
      <c r="N56" s="298"/>
      <c r="O56" s="298"/>
      <c r="P56" s="298"/>
      <c r="Q56" s="298"/>
      <c r="R56" s="298"/>
      <c r="S56" s="298"/>
      <c r="T56" s="298"/>
      <c r="U56" s="298">
        <f t="shared" ref="U56:U60" si="29">SUM(I56:T56)</f>
        <v>0</v>
      </c>
      <c r="V56" s="298"/>
      <c r="W56" s="299">
        <f t="shared" ref="W56:W75" si="30">SUM(U56,V56)</f>
        <v>0</v>
      </c>
      <c r="X56" s="300" t="str">
        <f t="shared" ref="X56:X75" si="31">IF(G56="","",IF(E56*F56=G56,"○","×"))</f>
        <v/>
      </c>
      <c r="Y56" s="301" t="str">
        <f t="shared" ref="Y56:Y75" si="32">IF(AND(G56="",W56=0),"",IF(G56=W56,"○","×"))</f>
        <v/>
      </c>
      <c r="Z56" s="301" t="str">
        <f t="shared" ref="Z56:Z75" si="33">IF($G56="","",IF(INT(E56)=E56,"ー","あり"))</f>
        <v/>
      </c>
      <c r="AA56" s="301" t="str">
        <f t="shared" ref="AA56:AA75" si="34">IF($G56="","",IF(INT(F56)=F56,"ー","あり"))</f>
        <v/>
      </c>
    </row>
    <row r="57" spans="2:27" ht="18" customHeight="1">
      <c r="B57" s="302">
        <v>12</v>
      </c>
      <c r="C57" s="303"/>
      <c r="D57" s="304"/>
      <c r="E57" s="305"/>
      <c r="F57" s="64"/>
      <c r="G57" s="306" t="str">
        <f t="shared" ref="G57:G65" si="35">IF(OR(E57="",F57=""),"",E57*F57)</f>
        <v/>
      </c>
      <c r="H57" s="307"/>
      <c r="I57" s="308"/>
      <c r="J57" s="308"/>
      <c r="K57" s="308"/>
      <c r="L57" s="308"/>
      <c r="M57" s="308"/>
      <c r="N57" s="308"/>
      <c r="O57" s="308"/>
      <c r="P57" s="308"/>
      <c r="Q57" s="308"/>
      <c r="R57" s="308"/>
      <c r="S57" s="308"/>
      <c r="T57" s="308"/>
      <c r="U57" s="308">
        <f t="shared" si="29"/>
        <v>0</v>
      </c>
      <c r="V57" s="308"/>
      <c r="W57" s="309">
        <f t="shared" si="30"/>
        <v>0</v>
      </c>
      <c r="X57" s="300" t="str">
        <f t="shared" si="31"/>
        <v/>
      </c>
      <c r="Y57" s="301" t="str">
        <f t="shared" si="32"/>
        <v/>
      </c>
      <c r="Z57" s="301" t="str">
        <f t="shared" si="33"/>
        <v/>
      </c>
      <c r="AA57" s="301" t="str">
        <f t="shared" si="34"/>
        <v/>
      </c>
    </row>
    <row r="58" spans="2:27" ht="18" customHeight="1">
      <c r="B58" s="302">
        <v>13</v>
      </c>
      <c r="C58" s="303"/>
      <c r="D58" s="304"/>
      <c r="E58" s="305"/>
      <c r="F58" s="64"/>
      <c r="G58" s="306" t="str">
        <f t="shared" si="35"/>
        <v/>
      </c>
      <c r="H58" s="307"/>
      <c r="I58" s="308"/>
      <c r="J58" s="308"/>
      <c r="K58" s="308"/>
      <c r="L58" s="308"/>
      <c r="M58" s="308"/>
      <c r="N58" s="308"/>
      <c r="O58" s="308"/>
      <c r="P58" s="308"/>
      <c r="Q58" s="308"/>
      <c r="R58" s="308"/>
      <c r="S58" s="308"/>
      <c r="T58" s="308"/>
      <c r="U58" s="308">
        <f t="shared" si="29"/>
        <v>0</v>
      </c>
      <c r="V58" s="308"/>
      <c r="W58" s="309">
        <f t="shared" si="30"/>
        <v>0</v>
      </c>
      <c r="X58" s="300" t="str">
        <f t="shared" si="31"/>
        <v/>
      </c>
      <c r="Y58" s="301" t="str">
        <f t="shared" si="32"/>
        <v/>
      </c>
      <c r="Z58" s="301" t="str">
        <f t="shared" si="33"/>
        <v/>
      </c>
      <c r="AA58" s="301" t="str">
        <f t="shared" si="34"/>
        <v/>
      </c>
    </row>
    <row r="59" spans="2:27" ht="18" customHeight="1">
      <c r="B59" s="302">
        <v>14</v>
      </c>
      <c r="C59" s="303"/>
      <c r="D59" s="304"/>
      <c r="E59" s="305"/>
      <c r="F59" s="64"/>
      <c r="G59" s="306" t="str">
        <f t="shared" si="35"/>
        <v/>
      </c>
      <c r="H59" s="307"/>
      <c r="I59" s="308"/>
      <c r="J59" s="327"/>
      <c r="K59" s="308"/>
      <c r="L59" s="308"/>
      <c r="M59" s="308"/>
      <c r="N59" s="308"/>
      <c r="O59" s="308"/>
      <c r="P59" s="308"/>
      <c r="Q59" s="308"/>
      <c r="R59" s="308"/>
      <c r="S59" s="308"/>
      <c r="T59" s="308"/>
      <c r="U59" s="308">
        <f t="shared" si="29"/>
        <v>0</v>
      </c>
      <c r="V59" s="308"/>
      <c r="W59" s="309">
        <f t="shared" si="30"/>
        <v>0</v>
      </c>
      <c r="X59" s="300" t="str">
        <f t="shared" si="31"/>
        <v/>
      </c>
      <c r="Y59" s="301" t="str">
        <f t="shared" si="32"/>
        <v/>
      </c>
      <c r="Z59" s="301" t="str">
        <f t="shared" si="33"/>
        <v/>
      </c>
      <c r="AA59" s="301" t="str">
        <f t="shared" si="34"/>
        <v/>
      </c>
    </row>
    <row r="60" spans="2:27" ht="18" customHeight="1">
      <c r="B60" s="302">
        <v>15</v>
      </c>
      <c r="C60" s="303"/>
      <c r="D60" s="304"/>
      <c r="E60" s="305"/>
      <c r="F60" s="64"/>
      <c r="G60" s="306" t="str">
        <f t="shared" si="35"/>
        <v/>
      </c>
      <c r="H60" s="307"/>
      <c r="I60" s="308"/>
      <c r="J60" s="308"/>
      <c r="K60" s="308"/>
      <c r="L60" s="308"/>
      <c r="M60" s="308"/>
      <c r="N60" s="308"/>
      <c r="O60" s="308"/>
      <c r="P60" s="308"/>
      <c r="Q60" s="308"/>
      <c r="R60" s="308"/>
      <c r="S60" s="308"/>
      <c r="T60" s="308"/>
      <c r="U60" s="308">
        <f t="shared" si="29"/>
        <v>0</v>
      </c>
      <c r="V60" s="308"/>
      <c r="W60" s="309">
        <f t="shared" si="30"/>
        <v>0</v>
      </c>
      <c r="X60" s="300" t="str">
        <f t="shared" si="31"/>
        <v/>
      </c>
      <c r="Y60" s="301" t="str">
        <f t="shared" si="32"/>
        <v/>
      </c>
      <c r="Z60" s="301" t="str">
        <f t="shared" si="33"/>
        <v/>
      </c>
      <c r="AA60" s="301" t="str">
        <f t="shared" si="34"/>
        <v/>
      </c>
    </row>
    <row r="61" spans="2:27" ht="18" customHeight="1">
      <c r="B61" s="302">
        <v>16</v>
      </c>
      <c r="C61" s="303"/>
      <c r="D61" s="304"/>
      <c r="E61" s="305"/>
      <c r="F61" s="64"/>
      <c r="G61" s="306" t="str">
        <f t="shared" si="35"/>
        <v/>
      </c>
      <c r="H61" s="307"/>
      <c r="I61" s="308"/>
      <c r="J61" s="308"/>
      <c r="K61" s="308"/>
      <c r="L61" s="308"/>
      <c r="M61" s="308"/>
      <c r="N61" s="308"/>
      <c r="O61" s="308"/>
      <c r="P61" s="308"/>
      <c r="Q61" s="308"/>
      <c r="R61" s="308"/>
      <c r="S61" s="308"/>
      <c r="T61" s="308"/>
      <c r="U61" s="308">
        <f t="shared" ref="U61:U65" si="36">SUM(I61:T61)</f>
        <v>0</v>
      </c>
      <c r="V61" s="308"/>
      <c r="W61" s="309">
        <f t="shared" si="30"/>
        <v>0</v>
      </c>
      <c r="X61" s="300" t="str">
        <f t="shared" si="31"/>
        <v/>
      </c>
      <c r="Y61" s="301" t="str">
        <f t="shared" si="32"/>
        <v/>
      </c>
      <c r="Z61" s="301" t="str">
        <f t="shared" si="33"/>
        <v/>
      </c>
      <c r="AA61" s="301" t="str">
        <f t="shared" si="34"/>
        <v/>
      </c>
    </row>
    <row r="62" spans="2:27" ht="18" customHeight="1">
      <c r="B62" s="302">
        <v>17</v>
      </c>
      <c r="C62" s="303"/>
      <c r="D62" s="304"/>
      <c r="E62" s="305"/>
      <c r="F62" s="64"/>
      <c r="G62" s="306" t="str">
        <f t="shared" si="35"/>
        <v/>
      </c>
      <c r="H62" s="307"/>
      <c r="I62" s="308"/>
      <c r="J62" s="308"/>
      <c r="K62" s="308"/>
      <c r="L62" s="308"/>
      <c r="M62" s="308"/>
      <c r="N62" s="308"/>
      <c r="O62" s="308"/>
      <c r="P62" s="308"/>
      <c r="Q62" s="308"/>
      <c r="R62" s="308"/>
      <c r="S62" s="308"/>
      <c r="T62" s="308"/>
      <c r="U62" s="308">
        <f t="shared" si="36"/>
        <v>0</v>
      </c>
      <c r="V62" s="308"/>
      <c r="W62" s="309">
        <f t="shared" si="30"/>
        <v>0</v>
      </c>
      <c r="X62" s="300" t="str">
        <f t="shared" si="31"/>
        <v/>
      </c>
      <c r="Y62" s="301" t="str">
        <f t="shared" si="32"/>
        <v/>
      </c>
      <c r="Z62" s="301" t="str">
        <f t="shared" si="33"/>
        <v/>
      </c>
      <c r="AA62" s="301" t="str">
        <f t="shared" si="34"/>
        <v/>
      </c>
    </row>
    <row r="63" spans="2:27" ht="18" customHeight="1">
      <c r="B63" s="302">
        <v>18</v>
      </c>
      <c r="C63" s="303"/>
      <c r="D63" s="304"/>
      <c r="E63" s="305"/>
      <c r="F63" s="64"/>
      <c r="G63" s="306" t="str">
        <f t="shared" si="35"/>
        <v/>
      </c>
      <c r="H63" s="307"/>
      <c r="I63" s="308"/>
      <c r="J63" s="308"/>
      <c r="K63" s="308"/>
      <c r="L63" s="308"/>
      <c r="M63" s="308"/>
      <c r="N63" s="308"/>
      <c r="O63" s="308"/>
      <c r="P63" s="308"/>
      <c r="Q63" s="308"/>
      <c r="R63" s="308"/>
      <c r="S63" s="308"/>
      <c r="T63" s="308"/>
      <c r="U63" s="308">
        <f t="shared" si="36"/>
        <v>0</v>
      </c>
      <c r="V63" s="308"/>
      <c r="W63" s="309">
        <f t="shared" si="30"/>
        <v>0</v>
      </c>
      <c r="X63" s="300" t="str">
        <f t="shared" si="31"/>
        <v/>
      </c>
      <c r="Y63" s="301" t="str">
        <f t="shared" si="32"/>
        <v/>
      </c>
      <c r="Z63" s="301" t="str">
        <f t="shared" si="33"/>
        <v/>
      </c>
      <c r="AA63" s="301" t="str">
        <f t="shared" si="34"/>
        <v/>
      </c>
    </row>
    <row r="64" spans="2:27" ht="18" customHeight="1">
      <c r="B64" s="302">
        <v>19</v>
      </c>
      <c r="C64" s="303"/>
      <c r="D64" s="304"/>
      <c r="E64" s="305"/>
      <c r="F64" s="64"/>
      <c r="G64" s="306" t="str">
        <f t="shared" si="35"/>
        <v/>
      </c>
      <c r="H64" s="307"/>
      <c r="I64" s="308"/>
      <c r="J64" s="308"/>
      <c r="K64" s="308"/>
      <c r="L64" s="308"/>
      <c r="M64" s="308"/>
      <c r="N64" s="308"/>
      <c r="O64" s="308"/>
      <c r="P64" s="308"/>
      <c r="Q64" s="308"/>
      <c r="R64" s="308"/>
      <c r="S64" s="308"/>
      <c r="T64" s="308"/>
      <c r="U64" s="308">
        <f t="shared" si="36"/>
        <v>0</v>
      </c>
      <c r="V64" s="308"/>
      <c r="W64" s="309">
        <f t="shared" si="30"/>
        <v>0</v>
      </c>
      <c r="X64" s="300" t="str">
        <f t="shared" si="31"/>
        <v/>
      </c>
      <c r="Y64" s="301" t="str">
        <f t="shared" si="32"/>
        <v/>
      </c>
      <c r="Z64" s="301" t="str">
        <f t="shared" si="33"/>
        <v/>
      </c>
      <c r="AA64" s="301" t="str">
        <f t="shared" si="34"/>
        <v/>
      </c>
    </row>
    <row r="65" spans="2:27" ht="18" customHeight="1">
      <c r="B65" s="302">
        <v>20</v>
      </c>
      <c r="C65" s="303"/>
      <c r="D65" s="304"/>
      <c r="E65" s="305"/>
      <c r="F65" s="64"/>
      <c r="G65" s="306" t="str">
        <f t="shared" si="35"/>
        <v/>
      </c>
      <c r="H65" s="307"/>
      <c r="I65" s="308"/>
      <c r="J65" s="308"/>
      <c r="K65" s="308"/>
      <c r="L65" s="308"/>
      <c r="M65" s="308"/>
      <c r="N65" s="308"/>
      <c r="O65" s="308"/>
      <c r="P65" s="308"/>
      <c r="Q65" s="308"/>
      <c r="R65" s="308"/>
      <c r="S65" s="308"/>
      <c r="T65" s="308"/>
      <c r="U65" s="308">
        <f t="shared" si="36"/>
        <v>0</v>
      </c>
      <c r="V65" s="308"/>
      <c r="W65" s="309">
        <f t="shared" si="30"/>
        <v>0</v>
      </c>
      <c r="X65" s="300" t="str">
        <f t="shared" si="31"/>
        <v/>
      </c>
      <c r="Y65" s="301" t="str">
        <f t="shared" si="32"/>
        <v/>
      </c>
      <c r="Z65" s="301" t="str">
        <f t="shared" si="33"/>
        <v/>
      </c>
      <c r="AA65" s="301" t="str">
        <f t="shared" si="34"/>
        <v/>
      </c>
    </row>
    <row r="66" spans="2:27" ht="18" customHeight="1">
      <c r="B66" s="291">
        <v>21</v>
      </c>
      <c r="C66" s="292"/>
      <c r="D66" s="293"/>
      <c r="E66" s="294"/>
      <c r="F66" s="295"/>
      <c r="G66" s="296" t="str">
        <f>IF(OR(E66="",F66=""),"",E66*F66)</f>
        <v/>
      </c>
      <c r="H66" s="297"/>
      <c r="I66" s="298"/>
      <c r="J66" s="298"/>
      <c r="K66" s="298"/>
      <c r="L66" s="298"/>
      <c r="M66" s="298"/>
      <c r="N66" s="298"/>
      <c r="O66" s="298"/>
      <c r="P66" s="298"/>
      <c r="Q66" s="298"/>
      <c r="R66" s="298"/>
      <c r="S66" s="298"/>
      <c r="T66" s="298"/>
      <c r="U66" s="298">
        <f t="shared" ref="U66:U70" si="37">SUM(I66:T66)</f>
        <v>0</v>
      </c>
      <c r="V66" s="298"/>
      <c r="W66" s="299">
        <f t="shared" si="30"/>
        <v>0</v>
      </c>
      <c r="X66" s="300" t="str">
        <f t="shared" si="31"/>
        <v/>
      </c>
      <c r="Y66" s="301" t="str">
        <f t="shared" si="32"/>
        <v/>
      </c>
      <c r="Z66" s="301" t="str">
        <f t="shared" si="33"/>
        <v/>
      </c>
      <c r="AA66" s="301" t="str">
        <f t="shared" si="34"/>
        <v/>
      </c>
    </row>
    <row r="67" spans="2:27" ht="18" customHeight="1">
      <c r="B67" s="302">
        <v>22</v>
      </c>
      <c r="C67" s="303"/>
      <c r="D67" s="304"/>
      <c r="E67" s="305"/>
      <c r="F67" s="64"/>
      <c r="G67" s="306" t="str">
        <f t="shared" ref="G67:G75" si="38">IF(OR(E67="",F67=""),"",E67*F67)</f>
        <v/>
      </c>
      <c r="H67" s="307"/>
      <c r="I67" s="308"/>
      <c r="J67" s="308"/>
      <c r="K67" s="308"/>
      <c r="L67" s="308"/>
      <c r="M67" s="308"/>
      <c r="N67" s="308"/>
      <c r="O67" s="308"/>
      <c r="P67" s="308"/>
      <c r="Q67" s="308"/>
      <c r="R67" s="308"/>
      <c r="S67" s="308"/>
      <c r="T67" s="308"/>
      <c r="U67" s="308">
        <f t="shared" si="37"/>
        <v>0</v>
      </c>
      <c r="V67" s="308"/>
      <c r="W67" s="309">
        <f t="shared" si="30"/>
        <v>0</v>
      </c>
      <c r="X67" s="300" t="str">
        <f t="shared" si="31"/>
        <v/>
      </c>
      <c r="Y67" s="301" t="str">
        <f t="shared" si="32"/>
        <v/>
      </c>
      <c r="Z67" s="301" t="str">
        <f t="shared" si="33"/>
        <v/>
      </c>
      <c r="AA67" s="301" t="str">
        <f t="shared" si="34"/>
        <v/>
      </c>
    </row>
    <row r="68" spans="2:27" ht="18" customHeight="1">
      <c r="B68" s="302">
        <v>23</v>
      </c>
      <c r="C68" s="303"/>
      <c r="D68" s="304"/>
      <c r="E68" s="305"/>
      <c r="F68" s="64"/>
      <c r="G68" s="306" t="str">
        <f t="shared" si="38"/>
        <v/>
      </c>
      <c r="H68" s="307"/>
      <c r="I68" s="308"/>
      <c r="J68" s="308"/>
      <c r="K68" s="308"/>
      <c r="L68" s="308"/>
      <c r="M68" s="308"/>
      <c r="N68" s="308"/>
      <c r="O68" s="308"/>
      <c r="P68" s="308"/>
      <c r="Q68" s="308"/>
      <c r="R68" s="308"/>
      <c r="S68" s="308"/>
      <c r="T68" s="308"/>
      <c r="U68" s="308">
        <f t="shared" si="37"/>
        <v>0</v>
      </c>
      <c r="V68" s="308"/>
      <c r="W68" s="309">
        <f t="shared" si="30"/>
        <v>0</v>
      </c>
      <c r="X68" s="300" t="str">
        <f t="shared" si="31"/>
        <v/>
      </c>
      <c r="Y68" s="301" t="str">
        <f t="shared" si="32"/>
        <v/>
      </c>
      <c r="Z68" s="301" t="str">
        <f t="shared" si="33"/>
        <v/>
      </c>
      <c r="AA68" s="301" t="str">
        <f t="shared" si="34"/>
        <v/>
      </c>
    </row>
    <row r="69" spans="2:27" ht="18" customHeight="1">
      <c r="B69" s="302">
        <v>24</v>
      </c>
      <c r="C69" s="303"/>
      <c r="D69" s="304"/>
      <c r="E69" s="305"/>
      <c r="F69" s="64"/>
      <c r="G69" s="306" t="str">
        <f t="shared" si="38"/>
        <v/>
      </c>
      <c r="H69" s="307"/>
      <c r="I69" s="308"/>
      <c r="J69" s="327"/>
      <c r="K69" s="308"/>
      <c r="L69" s="308"/>
      <c r="M69" s="308"/>
      <c r="N69" s="308"/>
      <c r="O69" s="308"/>
      <c r="P69" s="308"/>
      <c r="Q69" s="308"/>
      <c r="R69" s="308"/>
      <c r="S69" s="308"/>
      <c r="T69" s="308"/>
      <c r="U69" s="308">
        <f t="shared" si="37"/>
        <v>0</v>
      </c>
      <c r="V69" s="308"/>
      <c r="W69" s="309">
        <f t="shared" si="30"/>
        <v>0</v>
      </c>
      <c r="X69" s="300" t="str">
        <f t="shared" si="31"/>
        <v/>
      </c>
      <c r="Y69" s="301" t="str">
        <f t="shared" si="32"/>
        <v/>
      </c>
      <c r="Z69" s="301" t="str">
        <f t="shared" si="33"/>
        <v/>
      </c>
      <c r="AA69" s="301" t="str">
        <f t="shared" si="34"/>
        <v/>
      </c>
    </row>
    <row r="70" spans="2:27" ht="18" customHeight="1">
      <c r="B70" s="302">
        <v>25</v>
      </c>
      <c r="C70" s="303"/>
      <c r="D70" s="304"/>
      <c r="E70" s="305"/>
      <c r="F70" s="64"/>
      <c r="G70" s="306" t="str">
        <f t="shared" si="38"/>
        <v/>
      </c>
      <c r="H70" s="307"/>
      <c r="I70" s="308"/>
      <c r="J70" s="308"/>
      <c r="K70" s="308"/>
      <c r="L70" s="308"/>
      <c r="M70" s="308"/>
      <c r="N70" s="308"/>
      <c r="O70" s="308"/>
      <c r="P70" s="308"/>
      <c r="Q70" s="308"/>
      <c r="R70" s="308"/>
      <c r="S70" s="308"/>
      <c r="T70" s="308"/>
      <c r="U70" s="308">
        <f t="shared" si="37"/>
        <v>0</v>
      </c>
      <c r="V70" s="308"/>
      <c r="W70" s="309">
        <f t="shared" si="30"/>
        <v>0</v>
      </c>
      <c r="X70" s="300" t="str">
        <f t="shared" si="31"/>
        <v/>
      </c>
      <c r="Y70" s="301" t="str">
        <f t="shared" si="32"/>
        <v/>
      </c>
      <c r="Z70" s="301" t="str">
        <f t="shared" si="33"/>
        <v/>
      </c>
      <c r="AA70" s="301" t="str">
        <f t="shared" si="34"/>
        <v/>
      </c>
    </row>
    <row r="71" spans="2:27" ht="18" customHeight="1">
      <c r="B71" s="302">
        <v>26</v>
      </c>
      <c r="C71" s="303"/>
      <c r="D71" s="304"/>
      <c r="E71" s="305"/>
      <c r="F71" s="64"/>
      <c r="G71" s="306" t="str">
        <f t="shared" si="38"/>
        <v/>
      </c>
      <c r="H71" s="307"/>
      <c r="I71" s="308"/>
      <c r="J71" s="308"/>
      <c r="K71" s="308"/>
      <c r="L71" s="308"/>
      <c r="M71" s="308"/>
      <c r="N71" s="308"/>
      <c r="O71" s="308"/>
      <c r="P71" s="308"/>
      <c r="Q71" s="308"/>
      <c r="R71" s="308"/>
      <c r="S71" s="308"/>
      <c r="T71" s="308"/>
      <c r="U71" s="308">
        <f t="shared" ref="U71:U75" si="39">SUM(I71:T71)</f>
        <v>0</v>
      </c>
      <c r="V71" s="308"/>
      <c r="W71" s="309">
        <f t="shared" si="30"/>
        <v>0</v>
      </c>
      <c r="X71" s="300" t="str">
        <f t="shared" si="31"/>
        <v/>
      </c>
      <c r="Y71" s="301" t="str">
        <f t="shared" si="32"/>
        <v/>
      </c>
      <c r="Z71" s="301" t="str">
        <f t="shared" si="33"/>
        <v/>
      </c>
      <c r="AA71" s="301" t="str">
        <f t="shared" si="34"/>
        <v/>
      </c>
    </row>
    <row r="72" spans="2:27" ht="18" customHeight="1">
      <c r="B72" s="302">
        <v>27</v>
      </c>
      <c r="C72" s="303"/>
      <c r="D72" s="304"/>
      <c r="E72" s="305"/>
      <c r="F72" s="64"/>
      <c r="G72" s="306" t="str">
        <f t="shared" si="38"/>
        <v/>
      </c>
      <c r="H72" s="307"/>
      <c r="I72" s="308"/>
      <c r="J72" s="308"/>
      <c r="K72" s="308"/>
      <c r="L72" s="308"/>
      <c r="M72" s="308"/>
      <c r="N72" s="308"/>
      <c r="O72" s="308"/>
      <c r="P72" s="308"/>
      <c r="Q72" s="308"/>
      <c r="R72" s="308"/>
      <c r="S72" s="308"/>
      <c r="T72" s="308"/>
      <c r="U72" s="308">
        <f t="shared" si="39"/>
        <v>0</v>
      </c>
      <c r="V72" s="308"/>
      <c r="W72" s="309">
        <f t="shared" si="30"/>
        <v>0</v>
      </c>
      <c r="X72" s="300" t="str">
        <f t="shared" si="31"/>
        <v/>
      </c>
      <c r="Y72" s="301" t="str">
        <f t="shared" si="32"/>
        <v/>
      </c>
      <c r="Z72" s="301" t="str">
        <f t="shared" si="33"/>
        <v/>
      </c>
      <c r="AA72" s="301" t="str">
        <f t="shared" si="34"/>
        <v/>
      </c>
    </row>
    <row r="73" spans="2:27" ht="18" customHeight="1">
      <c r="B73" s="302">
        <v>28</v>
      </c>
      <c r="C73" s="303"/>
      <c r="D73" s="304"/>
      <c r="E73" s="305"/>
      <c r="F73" s="64"/>
      <c r="G73" s="306" t="str">
        <f t="shared" si="38"/>
        <v/>
      </c>
      <c r="H73" s="307"/>
      <c r="I73" s="308"/>
      <c r="J73" s="308"/>
      <c r="K73" s="308"/>
      <c r="L73" s="308"/>
      <c r="M73" s="308"/>
      <c r="N73" s="308"/>
      <c r="O73" s="308"/>
      <c r="P73" s="308"/>
      <c r="Q73" s="308"/>
      <c r="R73" s="308"/>
      <c r="S73" s="308"/>
      <c r="T73" s="308"/>
      <c r="U73" s="308">
        <f t="shared" si="39"/>
        <v>0</v>
      </c>
      <c r="V73" s="308"/>
      <c r="W73" s="309">
        <f t="shared" si="30"/>
        <v>0</v>
      </c>
      <c r="X73" s="300" t="str">
        <f t="shared" si="31"/>
        <v/>
      </c>
      <c r="Y73" s="301" t="str">
        <f t="shared" si="32"/>
        <v/>
      </c>
      <c r="Z73" s="301" t="str">
        <f t="shared" si="33"/>
        <v/>
      </c>
      <c r="AA73" s="301" t="str">
        <f t="shared" si="34"/>
        <v/>
      </c>
    </row>
    <row r="74" spans="2:27" ht="18" customHeight="1">
      <c r="B74" s="302">
        <v>29</v>
      </c>
      <c r="C74" s="303"/>
      <c r="D74" s="304"/>
      <c r="E74" s="305"/>
      <c r="F74" s="64"/>
      <c r="G74" s="306" t="str">
        <f t="shared" si="38"/>
        <v/>
      </c>
      <c r="H74" s="307"/>
      <c r="I74" s="308"/>
      <c r="J74" s="308"/>
      <c r="K74" s="308"/>
      <c r="L74" s="308"/>
      <c r="M74" s="308"/>
      <c r="N74" s="308"/>
      <c r="O74" s="308"/>
      <c r="P74" s="308"/>
      <c r="Q74" s="308"/>
      <c r="R74" s="308"/>
      <c r="S74" s="308"/>
      <c r="T74" s="308"/>
      <c r="U74" s="308">
        <f t="shared" si="39"/>
        <v>0</v>
      </c>
      <c r="V74" s="308"/>
      <c r="W74" s="309">
        <f t="shared" si="30"/>
        <v>0</v>
      </c>
      <c r="X74" s="300" t="str">
        <f t="shared" si="31"/>
        <v/>
      </c>
      <c r="Y74" s="301" t="str">
        <f t="shared" si="32"/>
        <v/>
      </c>
      <c r="Z74" s="301" t="str">
        <f t="shared" si="33"/>
        <v/>
      </c>
      <c r="AA74" s="301" t="str">
        <f t="shared" si="34"/>
        <v/>
      </c>
    </row>
    <row r="75" spans="2:27" ht="18" customHeight="1">
      <c r="B75" s="302">
        <v>30</v>
      </c>
      <c r="C75" s="303"/>
      <c r="D75" s="304"/>
      <c r="E75" s="305"/>
      <c r="F75" s="64"/>
      <c r="G75" s="306" t="str">
        <f t="shared" si="38"/>
        <v/>
      </c>
      <c r="H75" s="307"/>
      <c r="I75" s="308"/>
      <c r="J75" s="308"/>
      <c r="K75" s="308"/>
      <c r="L75" s="308"/>
      <c r="M75" s="308"/>
      <c r="N75" s="308"/>
      <c r="O75" s="308"/>
      <c r="P75" s="308"/>
      <c r="Q75" s="308"/>
      <c r="R75" s="308"/>
      <c r="S75" s="308"/>
      <c r="T75" s="308"/>
      <c r="U75" s="308">
        <f t="shared" si="39"/>
        <v>0</v>
      </c>
      <c r="V75" s="308"/>
      <c r="W75" s="309">
        <f t="shared" si="30"/>
        <v>0</v>
      </c>
      <c r="X75" s="300" t="str">
        <f t="shared" si="31"/>
        <v/>
      </c>
      <c r="Y75" s="301" t="str">
        <f t="shared" si="32"/>
        <v/>
      </c>
      <c r="Z75" s="301" t="str">
        <f t="shared" si="33"/>
        <v/>
      </c>
      <c r="AA75" s="301" t="str">
        <f t="shared" si="34"/>
        <v/>
      </c>
    </row>
    <row r="76" spans="2:27" ht="18" customHeight="1">
      <c r="B76" s="291">
        <v>31</v>
      </c>
      <c r="C76" s="292"/>
      <c r="D76" s="293"/>
      <c r="E76" s="294"/>
      <c r="F76" s="295"/>
      <c r="G76" s="296" t="str">
        <f>IF(OR(E76="",F76=""),"",E76*F76)</f>
        <v/>
      </c>
      <c r="H76" s="297"/>
      <c r="I76" s="298"/>
      <c r="J76" s="298"/>
      <c r="K76" s="298"/>
      <c r="L76" s="298"/>
      <c r="M76" s="298"/>
      <c r="N76" s="298"/>
      <c r="O76" s="298"/>
      <c r="P76" s="298"/>
      <c r="Q76" s="298"/>
      <c r="R76" s="298"/>
      <c r="S76" s="298"/>
      <c r="T76" s="298"/>
      <c r="U76" s="298">
        <f t="shared" ref="U76:U80" si="40">SUM(I76:T76)</f>
        <v>0</v>
      </c>
      <c r="V76" s="298"/>
      <c r="W76" s="299">
        <f t="shared" ref="W76:W84" si="41">SUM(U76,V76)</f>
        <v>0</v>
      </c>
      <c r="X76" s="300" t="str">
        <f t="shared" ref="X76:X84" si="42">IF(G76="","",IF(E76*F76=G76,"○","×"))</f>
        <v/>
      </c>
      <c r="Y76" s="301" t="str">
        <f t="shared" ref="Y76:Y84" si="43">IF(AND(G76="",W76=0),"",IF(G76=W76,"○","×"))</f>
        <v/>
      </c>
      <c r="Z76" s="301" t="str">
        <f t="shared" ref="Z76:Z84" si="44">IF($G76="","",IF(INT(E76)=E76,"ー","あり"))</f>
        <v/>
      </c>
      <c r="AA76" s="301" t="str">
        <f t="shared" ref="AA76:AA84" si="45">IF($G76="","",IF(INT(F76)=F76,"ー","あり"))</f>
        <v/>
      </c>
    </row>
    <row r="77" spans="2:27" ht="18" customHeight="1">
      <c r="B77" s="302">
        <v>32</v>
      </c>
      <c r="C77" s="303"/>
      <c r="D77" s="304"/>
      <c r="E77" s="305"/>
      <c r="F77" s="64"/>
      <c r="G77" s="306" t="str">
        <f t="shared" ref="G77:G84" si="46">IF(OR(E77="",F77=""),"",E77*F77)</f>
        <v/>
      </c>
      <c r="H77" s="307"/>
      <c r="I77" s="308"/>
      <c r="J77" s="308"/>
      <c r="K77" s="308"/>
      <c r="L77" s="308"/>
      <c r="M77" s="308"/>
      <c r="N77" s="308"/>
      <c r="O77" s="308"/>
      <c r="P77" s="308"/>
      <c r="Q77" s="308"/>
      <c r="R77" s="308"/>
      <c r="S77" s="308"/>
      <c r="T77" s="308"/>
      <c r="U77" s="308">
        <f t="shared" si="40"/>
        <v>0</v>
      </c>
      <c r="V77" s="308"/>
      <c r="W77" s="309">
        <f t="shared" si="41"/>
        <v>0</v>
      </c>
      <c r="X77" s="300" t="str">
        <f t="shared" si="42"/>
        <v/>
      </c>
      <c r="Y77" s="301" t="str">
        <f t="shared" si="43"/>
        <v/>
      </c>
      <c r="Z77" s="301" t="str">
        <f t="shared" si="44"/>
        <v/>
      </c>
      <c r="AA77" s="301" t="str">
        <f t="shared" si="45"/>
        <v/>
      </c>
    </row>
    <row r="78" spans="2:27" ht="18" customHeight="1">
      <c r="B78" s="302">
        <v>33</v>
      </c>
      <c r="C78" s="303"/>
      <c r="D78" s="304"/>
      <c r="E78" s="305"/>
      <c r="F78" s="64"/>
      <c r="G78" s="306" t="str">
        <f t="shared" si="46"/>
        <v/>
      </c>
      <c r="H78" s="307"/>
      <c r="I78" s="308"/>
      <c r="J78" s="308"/>
      <c r="K78" s="308"/>
      <c r="L78" s="308"/>
      <c r="M78" s="308"/>
      <c r="N78" s="308"/>
      <c r="O78" s="308"/>
      <c r="P78" s="308"/>
      <c r="Q78" s="308"/>
      <c r="R78" s="308"/>
      <c r="S78" s="308"/>
      <c r="T78" s="308"/>
      <c r="U78" s="308">
        <f t="shared" si="40"/>
        <v>0</v>
      </c>
      <c r="V78" s="308"/>
      <c r="W78" s="309">
        <f t="shared" si="41"/>
        <v>0</v>
      </c>
      <c r="X78" s="300" t="str">
        <f t="shared" si="42"/>
        <v/>
      </c>
      <c r="Y78" s="301" t="str">
        <f t="shared" si="43"/>
        <v/>
      </c>
      <c r="Z78" s="301" t="str">
        <f t="shared" si="44"/>
        <v/>
      </c>
      <c r="AA78" s="301" t="str">
        <f t="shared" si="45"/>
        <v/>
      </c>
    </row>
    <row r="79" spans="2:27" ht="18" customHeight="1">
      <c r="B79" s="302">
        <v>34</v>
      </c>
      <c r="C79" s="303"/>
      <c r="D79" s="304"/>
      <c r="E79" s="305"/>
      <c r="F79" s="64"/>
      <c r="G79" s="306" t="str">
        <f t="shared" si="46"/>
        <v/>
      </c>
      <c r="H79" s="307"/>
      <c r="I79" s="308"/>
      <c r="J79" s="327"/>
      <c r="K79" s="308"/>
      <c r="L79" s="308"/>
      <c r="M79" s="308"/>
      <c r="N79" s="308"/>
      <c r="O79" s="308"/>
      <c r="P79" s="308"/>
      <c r="Q79" s="308"/>
      <c r="R79" s="308"/>
      <c r="S79" s="308"/>
      <c r="T79" s="308"/>
      <c r="U79" s="308">
        <f t="shared" si="40"/>
        <v>0</v>
      </c>
      <c r="V79" s="308"/>
      <c r="W79" s="309">
        <f t="shared" si="41"/>
        <v>0</v>
      </c>
      <c r="X79" s="300" t="str">
        <f t="shared" si="42"/>
        <v/>
      </c>
      <c r="Y79" s="301" t="str">
        <f t="shared" si="43"/>
        <v/>
      </c>
      <c r="Z79" s="301" t="str">
        <f t="shared" si="44"/>
        <v/>
      </c>
      <c r="AA79" s="301" t="str">
        <f t="shared" si="45"/>
        <v/>
      </c>
    </row>
    <row r="80" spans="2:27" ht="18" customHeight="1">
      <c r="B80" s="302">
        <v>35</v>
      </c>
      <c r="C80" s="303"/>
      <c r="D80" s="304"/>
      <c r="E80" s="305"/>
      <c r="F80" s="64"/>
      <c r="G80" s="306" t="str">
        <f t="shared" si="46"/>
        <v/>
      </c>
      <c r="H80" s="307"/>
      <c r="I80" s="308"/>
      <c r="J80" s="308"/>
      <c r="K80" s="308"/>
      <c r="L80" s="308"/>
      <c r="M80" s="308"/>
      <c r="N80" s="308"/>
      <c r="O80" s="308"/>
      <c r="P80" s="308"/>
      <c r="Q80" s="308"/>
      <c r="R80" s="308"/>
      <c r="S80" s="308"/>
      <c r="T80" s="308"/>
      <c r="U80" s="308">
        <f t="shared" si="40"/>
        <v>0</v>
      </c>
      <c r="V80" s="308"/>
      <c r="W80" s="309">
        <f t="shared" si="41"/>
        <v>0</v>
      </c>
      <c r="X80" s="300" t="str">
        <f t="shared" si="42"/>
        <v/>
      </c>
      <c r="Y80" s="301" t="str">
        <f t="shared" si="43"/>
        <v/>
      </c>
      <c r="Z80" s="301" t="str">
        <f t="shared" si="44"/>
        <v/>
      </c>
      <c r="AA80" s="301" t="str">
        <f t="shared" si="45"/>
        <v/>
      </c>
    </row>
    <row r="81" spans="2:27" ht="18" customHeight="1">
      <c r="B81" s="302">
        <v>36</v>
      </c>
      <c r="C81" s="303"/>
      <c r="D81" s="304"/>
      <c r="E81" s="305"/>
      <c r="F81" s="64"/>
      <c r="G81" s="306" t="str">
        <f t="shared" si="46"/>
        <v/>
      </c>
      <c r="H81" s="307"/>
      <c r="I81" s="308"/>
      <c r="J81" s="308"/>
      <c r="K81" s="308"/>
      <c r="L81" s="308"/>
      <c r="M81" s="308"/>
      <c r="N81" s="308"/>
      <c r="O81" s="308"/>
      <c r="P81" s="308"/>
      <c r="Q81" s="308"/>
      <c r="R81" s="308"/>
      <c r="S81" s="308"/>
      <c r="T81" s="308"/>
      <c r="U81" s="308">
        <f t="shared" ref="U81:U84" si="47">SUM(I81:T81)</f>
        <v>0</v>
      </c>
      <c r="V81" s="308"/>
      <c r="W81" s="309">
        <f t="shared" si="41"/>
        <v>0</v>
      </c>
      <c r="X81" s="300" t="str">
        <f t="shared" si="42"/>
        <v/>
      </c>
      <c r="Y81" s="301" t="str">
        <f t="shared" si="43"/>
        <v/>
      </c>
      <c r="Z81" s="301" t="str">
        <f t="shared" si="44"/>
        <v/>
      </c>
      <c r="AA81" s="301" t="str">
        <f t="shared" si="45"/>
        <v/>
      </c>
    </row>
    <row r="82" spans="2:27" ht="18" customHeight="1">
      <c r="B82" s="302">
        <v>37</v>
      </c>
      <c r="C82" s="303"/>
      <c r="D82" s="304"/>
      <c r="E82" s="305"/>
      <c r="F82" s="64"/>
      <c r="G82" s="306" t="str">
        <f t="shared" si="46"/>
        <v/>
      </c>
      <c r="H82" s="307"/>
      <c r="I82" s="308"/>
      <c r="J82" s="308"/>
      <c r="K82" s="308"/>
      <c r="L82" s="308"/>
      <c r="M82" s="308"/>
      <c r="N82" s="308"/>
      <c r="O82" s="308"/>
      <c r="P82" s="308"/>
      <c r="Q82" s="308"/>
      <c r="R82" s="308"/>
      <c r="S82" s="308"/>
      <c r="T82" s="308"/>
      <c r="U82" s="308">
        <f t="shared" si="47"/>
        <v>0</v>
      </c>
      <c r="V82" s="308"/>
      <c r="W82" s="309">
        <f t="shared" si="41"/>
        <v>0</v>
      </c>
      <c r="X82" s="300" t="str">
        <f t="shared" si="42"/>
        <v/>
      </c>
      <c r="Y82" s="301" t="str">
        <f t="shared" si="43"/>
        <v/>
      </c>
      <c r="Z82" s="301" t="str">
        <f t="shared" si="44"/>
        <v/>
      </c>
      <c r="AA82" s="301" t="str">
        <f t="shared" si="45"/>
        <v/>
      </c>
    </row>
    <row r="83" spans="2:27" ht="18" customHeight="1">
      <c r="B83" s="302">
        <v>38</v>
      </c>
      <c r="C83" s="303"/>
      <c r="D83" s="304"/>
      <c r="E83" s="305"/>
      <c r="F83" s="64"/>
      <c r="G83" s="306" t="str">
        <f t="shared" si="46"/>
        <v/>
      </c>
      <c r="H83" s="307"/>
      <c r="I83" s="308"/>
      <c r="J83" s="308"/>
      <c r="K83" s="308"/>
      <c r="L83" s="308"/>
      <c r="M83" s="308"/>
      <c r="N83" s="308"/>
      <c r="O83" s="308"/>
      <c r="P83" s="308"/>
      <c r="Q83" s="308"/>
      <c r="R83" s="308"/>
      <c r="S83" s="308"/>
      <c r="T83" s="308"/>
      <c r="U83" s="308">
        <f t="shared" si="47"/>
        <v>0</v>
      </c>
      <c r="V83" s="308"/>
      <c r="W83" s="309">
        <f t="shared" si="41"/>
        <v>0</v>
      </c>
      <c r="X83" s="300" t="str">
        <f t="shared" si="42"/>
        <v/>
      </c>
      <c r="Y83" s="301" t="str">
        <f t="shared" si="43"/>
        <v/>
      </c>
      <c r="Z83" s="301" t="str">
        <f t="shared" si="44"/>
        <v/>
      </c>
      <c r="AA83" s="301" t="str">
        <f t="shared" si="45"/>
        <v/>
      </c>
    </row>
    <row r="84" spans="2:27" ht="18" customHeight="1">
      <c r="B84" s="302">
        <v>39</v>
      </c>
      <c r="C84" s="303"/>
      <c r="D84" s="304"/>
      <c r="E84" s="305"/>
      <c r="F84" s="64"/>
      <c r="G84" s="306" t="str">
        <f t="shared" si="46"/>
        <v/>
      </c>
      <c r="H84" s="307"/>
      <c r="I84" s="308"/>
      <c r="J84" s="308"/>
      <c r="K84" s="308"/>
      <c r="L84" s="308"/>
      <c r="M84" s="308"/>
      <c r="N84" s="308"/>
      <c r="O84" s="308"/>
      <c r="P84" s="308"/>
      <c r="Q84" s="308"/>
      <c r="R84" s="308"/>
      <c r="S84" s="308"/>
      <c r="T84" s="308"/>
      <c r="U84" s="308">
        <f t="shared" si="47"/>
        <v>0</v>
      </c>
      <c r="V84" s="308"/>
      <c r="W84" s="309">
        <f t="shared" si="41"/>
        <v>0</v>
      </c>
      <c r="X84" s="300" t="str">
        <f t="shared" si="42"/>
        <v/>
      </c>
      <c r="Y84" s="301" t="str">
        <f t="shared" si="43"/>
        <v/>
      </c>
      <c r="Z84" s="301" t="str">
        <f t="shared" si="44"/>
        <v/>
      </c>
      <c r="AA84" s="301" t="str">
        <f t="shared" si="45"/>
        <v/>
      </c>
    </row>
    <row r="85" spans="2:27" ht="18" customHeight="1" thickBot="1">
      <c r="B85" s="302">
        <v>40</v>
      </c>
      <c r="C85" s="311"/>
      <c r="D85" s="312"/>
      <c r="E85" s="313"/>
      <c r="F85" s="65"/>
      <c r="G85" s="314" t="str">
        <f t="shared" si="27"/>
        <v/>
      </c>
      <c r="H85" s="328"/>
      <c r="I85" s="315"/>
      <c r="J85" s="315"/>
      <c r="K85" s="315"/>
      <c r="L85" s="315"/>
      <c r="M85" s="315"/>
      <c r="N85" s="315"/>
      <c r="O85" s="315"/>
      <c r="P85" s="315"/>
      <c r="Q85" s="315"/>
      <c r="R85" s="315"/>
      <c r="S85" s="315"/>
      <c r="T85" s="315"/>
      <c r="U85" s="315">
        <f t="shared" si="28"/>
        <v>0</v>
      </c>
      <c r="V85" s="315"/>
      <c r="W85" s="316">
        <f t="shared" si="22"/>
        <v>0</v>
      </c>
      <c r="X85" s="300" t="str">
        <f t="shared" si="23"/>
        <v/>
      </c>
      <c r="Y85" s="301" t="str">
        <f t="shared" si="24"/>
        <v/>
      </c>
      <c r="Z85" s="301" t="str">
        <f t="shared" si="25"/>
        <v/>
      </c>
      <c r="AA85" s="301" t="str">
        <f t="shared" si="26"/>
        <v/>
      </c>
    </row>
    <row r="86" spans="2:27" ht="20.100000000000001" customHeight="1" thickBot="1">
      <c r="B86" s="1467" t="str">
        <f>B45&amp;"の計"</f>
        <v>見積書２【太陽光発電設備（蓄電池以外、自営線以外）】の計</v>
      </c>
      <c r="C86" s="1468"/>
      <c r="D86" s="1468"/>
      <c r="E86" s="1468"/>
      <c r="F86" s="1469"/>
      <c r="G86" s="317">
        <f>SUM(G46:G85)</f>
        <v>0</v>
      </c>
      <c r="H86" s="318"/>
      <c r="I86" s="319">
        <f>SUM(I46:I85)</f>
        <v>0</v>
      </c>
      <c r="J86" s="319">
        <f t="shared" ref="J86:W86" si="48">SUM(J46:J85)</f>
        <v>0</v>
      </c>
      <c r="K86" s="319">
        <f t="shared" si="48"/>
        <v>0</v>
      </c>
      <c r="L86" s="319">
        <f t="shared" si="48"/>
        <v>0</v>
      </c>
      <c r="M86" s="319">
        <f t="shared" si="48"/>
        <v>0</v>
      </c>
      <c r="N86" s="319">
        <f t="shared" si="48"/>
        <v>0</v>
      </c>
      <c r="O86" s="319">
        <f t="shared" si="48"/>
        <v>0</v>
      </c>
      <c r="P86" s="319">
        <f t="shared" si="48"/>
        <v>0</v>
      </c>
      <c r="Q86" s="319">
        <f t="shared" si="48"/>
        <v>0</v>
      </c>
      <c r="R86" s="319">
        <f t="shared" si="48"/>
        <v>0</v>
      </c>
      <c r="S86" s="319">
        <f t="shared" si="48"/>
        <v>0</v>
      </c>
      <c r="T86" s="319">
        <f t="shared" si="48"/>
        <v>0</v>
      </c>
      <c r="U86" s="319">
        <f t="shared" si="48"/>
        <v>0</v>
      </c>
      <c r="V86" s="319">
        <f t="shared" si="48"/>
        <v>0</v>
      </c>
      <c r="W86" s="320">
        <f t="shared" si="48"/>
        <v>0</v>
      </c>
      <c r="X86" s="288" t="s">
        <v>61</v>
      </c>
      <c r="Y86" s="301" t="str">
        <f>IF(AND(G86=0,W86=0),"",IF(G86=W86,"○","×"))</f>
        <v/>
      </c>
      <c r="Z86" s="289" t="s">
        <v>61</v>
      </c>
      <c r="AA86" s="289" t="s">
        <v>61</v>
      </c>
    </row>
    <row r="87" spans="2:27" ht="20.100000000000001" customHeight="1" thickBot="1">
      <c r="B87" s="1477" t="s">
        <v>487</v>
      </c>
      <c r="C87" s="1478"/>
      <c r="D87" s="1478"/>
      <c r="E87" s="1478"/>
      <c r="F87" s="1479"/>
      <c r="G87" s="329">
        <f>SUM(G43,G86)</f>
        <v>0</v>
      </c>
      <c r="H87" s="330"/>
      <c r="I87" s="331">
        <f>SUM(I43,I86)</f>
        <v>0</v>
      </c>
      <c r="J87" s="331">
        <f t="shared" ref="J87:W87" si="49">SUM(J43,J86)</f>
        <v>0</v>
      </c>
      <c r="K87" s="331">
        <f t="shared" si="49"/>
        <v>0</v>
      </c>
      <c r="L87" s="331">
        <f t="shared" si="49"/>
        <v>0</v>
      </c>
      <c r="M87" s="331">
        <f t="shared" si="49"/>
        <v>0</v>
      </c>
      <c r="N87" s="331">
        <f t="shared" si="49"/>
        <v>0</v>
      </c>
      <c r="O87" s="331">
        <f t="shared" si="49"/>
        <v>0</v>
      </c>
      <c r="P87" s="331">
        <f t="shared" si="49"/>
        <v>0</v>
      </c>
      <c r="Q87" s="331">
        <f t="shared" si="49"/>
        <v>0</v>
      </c>
      <c r="R87" s="331">
        <f t="shared" si="49"/>
        <v>0</v>
      </c>
      <c r="S87" s="331">
        <f t="shared" si="49"/>
        <v>0</v>
      </c>
      <c r="T87" s="331">
        <f t="shared" si="49"/>
        <v>0</v>
      </c>
      <c r="U87" s="331">
        <f t="shared" si="49"/>
        <v>0</v>
      </c>
      <c r="V87" s="331">
        <f t="shared" si="49"/>
        <v>0</v>
      </c>
      <c r="W87" s="332">
        <f t="shared" si="49"/>
        <v>0</v>
      </c>
      <c r="X87" s="288" t="s">
        <v>61</v>
      </c>
      <c r="Y87" s="289" t="s">
        <v>61</v>
      </c>
      <c r="Z87" s="289" t="s">
        <v>61</v>
      </c>
      <c r="AA87" s="289" t="s">
        <v>61</v>
      </c>
    </row>
    <row r="88" spans="2:27" ht="8.25" customHeight="1" thickBot="1">
      <c r="B88" s="321"/>
      <c r="C88" s="321"/>
      <c r="D88" s="321"/>
      <c r="E88" s="321"/>
      <c r="F88" s="321"/>
      <c r="G88" s="322"/>
      <c r="H88" s="323"/>
      <c r="I88" s="324"/>
      <c r="J88" s="324"/>
      <c r="K88" s="324"/>
      <c r="L88" s="324"/>
      <c r="M88" s="324"/>
      <c r="N88" s="324"/>
      <c r="O88" s="324"/>
      <c r="P88" s="324"/>
      <c r="Q88" s="324"/>
      <c r="R88" s="324"/>
      <c r="S88" s="324"/>
      <c r="T88" s="324"/>
      <c r="U88" s="324"/>
      <c r="V88" s="324"/>
      <c r="W88" s="324"/>
      <c r="X88" s="325"/>
      <c r="Y88" s="326"/>
      <c r="Z88" s="325"/>
      <c r="AA88" s="325"/>
    </row>
    <row r="89" spans="2:27" ht="20.100000000000001" customHeight="1" thickBot="1">
      <c r="B89" s="1462" t="s">
        <v>173</v>
      </c>
      <c r="C89" s="1463"/>
      <c r="D89" s="1463"/>
      <c r="E89" s="1463"/>
      <c r="F89" s="1470"/>
      <c r="G89" s="1464"/>
      <c r="H89" s="1465"/>
      <c r="I89" s="1465"/>
      <c r="J89" s="1465"/>
      <c r="K89" s="1465"/>
      <c r="L89" s="1465"/>
      <c r="M89" s="1465"/>
      <c r="N89" s="1465"/>
      <c r="O89" s="1465"/>
      <c r="P89" s="1465"/>
      <c r="Q89" s="1465"/>
      <c r="R89" s="1465"/>
      <c r="S89" s="1465"/>
      <c r="T89" s="1465"/>
      <c r="U89" s="1465"/>
      <c r="V89" s="1465"/>
      <c r="W89" s="1466"/>
      <c r="X89" s="288" t="s">
        <v>61</v>
      </c>
      <c r="Y89" s="289" t="s">
        <v>61</v>
      </c>
      <c r="Z89" s="289" t="s">
        <v>61</v>
      </c>
      <c r="AA89" s="289" t="s">
        <v>61</v>
      </c>
    </row>
    <row r="90" spans="2:27" ht="20.100000000000001" customHeight="1">
      <c r="B90" s="291">
        <v>1</v>
      </c>
      <c r="C90" s="292"/>
      <c r="D90" s="293"/>
      <c r="E90" s="294"/>
      <c r="F90" s="295"/>
      <c r="G90" s="296" t="str">
        <f>IF(OR(E90="",F90=""),"",E90*F90)</f>
        <v/>
      </c>
      <c r="H90" s="297"/>
      <c r="I90" s="298"/>
      <c r="J90" s="298"/>
      <c r="K90" s="298"/>
      <c r="L90" s="298"/>
      <c r="M90" s="298"/>
      <c r="N90" s="298"/>
      <c r="O90" s="298"/>
      <c r="P90" s="298"/>
      <c r="Q90" s="298"/>
      <c r="R90" s="298"/>
      <c r="S90" s="298"/>
      <c r="T90" s="298"/>
      <c r="U90" s="298">
        <f>SUM(I90:T90)</f>
        <v>0</v>
      </c>
      <c r="V90" s="298"/>
      <c r="W90" s="299">
        <f t="shared" ref="W90:W99" si="50">SUM(U90,V90)</f>
        <v>0</v>
      </c>
      <c r="X90" s="300" t="str">
        <f t="shared" ref="X90:X99" si="51">IF(G90="","",IF(E90*F90=G90,"○","×"))</f>
        <v/>
      </c>
      <c r="Y90" s="301" t="str">
        <f t="shared" ref="Y90:Y99" si="52">IF(AND(G90="",W90=0),"",IF(G90=W90,"○","×"))</f>
        <v/>
      </c>
      <c r="Z90" s="301" t="str">
        <f t="shared" ref="Z90:Z99" si="53">IF($G90="","",IF(INT(E90)=E90,"ー","あり"))</f>
        <v/>
      </c>
      <c r="AA90" s="301" t="str">
        <f t="shared" ref="AA90:AA99" si="54">IF($G90="","",IF(INT(F90)=F90,"ー","あり"))</f>
        <v/>
      </c>
    </row>
    <row r="91" spans="2:27" ht="20.100000000000001" customHeight="1">
      <c r="B91" s="302">
        <v>2</v>
      </c>
      <c r="C91" s="303"/>
      <c r="D91" s="304"/>
      <c r="E91" s="305"/>
      <c r="F91" s="64"/>
      <c r="G91" s="306" t="str">
        <f t="shared" ref="G91:G99" si="55">IF(OR(E91="",F91=""),"",E91*F91)</f>
        <v/>
      </c>
      <c r="H91" s="307"/>
      <c r="I91" s="308"/>
      <c r="J91" s="308"/>
      <c r="K91" s="308"/>
      <c r="L91" s="308"/>
      <c r="M91" s="308"/>
      <c r="N91" s="308"/>
      <c r="O91" s="308"/>
      <c r="P91" s="308"/>
      <c r="Q91" s="308"/>
      <c r="R91" s="308"/>
      <c r="S91" s="308"/>
      <c r="T91" s="308"/>
      <c r="U91" s="308">
        <f t="shared" ref="U91:U94" si="56">SUM(I91:T91)</f>
        <v>0</v>
      </c>
      <c r="V91" s="308"/>
      <c r="W91" s="309">
        <f t="shared" si="50"/>
        <v>0</v>
      </c>
      <c r="X91" s="300" t="str">
        <f t="shared" si="51"/>
        <v/>
      </c>
      <c r="Y91" s="301" t="str">
        <f t="shared" si="52"/>
        <v/>
      </c>
      <c r="Z91" s="301" t="str">
        <f t="shared" si="53"/>
        <v/>
      </c>
      <c r="AA91" s="301" t="str">
        <f t="shared" si="54"/>
        <v/>
      </c>
    </row>
    <row r="92" spans="2:27" ht="20.100000000000001" customHeight="1">
      <c r="B92" s="302">
        <v>3</v>
      </c>
      <c r="C92" s="303"/>
      <c r="D92" s="304"/>
      <c r="E92" s="305"/>
      <c r="F92" s="64"/>
      <c r="G92" s="306" t="str">
        <f t="shared" si="55"/>
        <v/>
      </c>
      <c r="H92" s="307"/>
      <c r="I92" s="308"/>
      <c r="J92" s="308"/>
      <c r="K92" s="308"/>
      <c r="L92" s="308"/>
      <c r="M92" s="308"/>
      <c r="N92" s="308"/>
      <c r="O92" s="308"/>
      <c r="P92" s="308"/>
      <c r="Q92" s="308"/>
      <c r="R92" s="308"/>
      <c r="S92" s="308"/>
      <c r="T92" s="308"/>
      <c r="U92" s="308">
        <f t="shared" si="56"/>
        <v>0</v>
      </c>
      <c r="V92" s="308"/>
      <c r="W92" s="309">
        <f t="shared" si="50"/>
        <v>0</v>
      </c>
      <c r="X92" s="300" t="str">
        <f t="shared" si="51"/>
        <v/>
      </c>
      <c r="Y92" s="301" t="str">
        <f t="shared" si="52"/>
        <v/>
      </c>
      <c r="Z92" s="301" t="str">
        <f t="shared" si="53"/>
        <v/>
      </c>
      <c r="AA92" s="301" t="str">
        <f t="shared" si="54"/>
        <v/>
      </c>
    </row>
    <row r="93" spans="2:27" ht="20.100000000000001" customHeight="1">
      <c r="B93" s="302">
        <v>4</v>
      </c>
      <c r="C93" s="303"/>
      <c r="D93" s="304"/>
      <c r="E93" s="305"/>
      <c r="F93" s="64"/>
      <c r="G93" s="306" t="str">
        <f t="shared" si="55"/>
        <v/>
      </c>
      <c r="H93" s="307"/>
      <c r="I93" s="308"/>
      <c r="J93" s="327"/>
      <c r="K93" s="308"/>
      <c r="L93" s="308"/>
      <c r="M93" s="308"/>
      <c r="N93" s="308"/>
      <c r="O93" s="308"/>
      <c r="P93" s="308"/>
      <c r="Q93" s="308"/>
      <c r="R93" s="308"/>
      <c r="S93" s="308"/>
      <c r="T93" s="308"/>
      <c r="U93" s="308">
        <f t="shared" si="56"/>
        <v>0</v>
      </c>
      <c r="V93" s="308"/>
      <c r="W93" s="309">
        <f t="shared" si="50"/>
        <v>0</v>
      </c>
      <c r="X93" s="300" t="str">
        <f t="shared" si="51"/>
        <v/>
      </c>
      <c r="Y93" s="301" t="str">
        <f t="shared" si="52"/>
        <v/>
      </c>
      <c r="Z93" s="301" t="str">
        <f t="shared" si="53"/>
        <v/>
      </c>
      <c r="AA93" s="301" t="str">
        <f t="shared" si="54"/>
        <v/>
      </c>
    </row>
    <row r="94" spans="2:27" ht="20.100000000000001" customHeight="1">
      <c r="B94" s="302">
        <v>5</v>
      </c>
      <c r="C94" s="303"/>
      <c r="D94" s="304"/>
      <c r="E94" s="305"/>
      <c r="F94" s="64"/>
      <c r="G94" s="306" t="str">
        <f t="shared" si="55"/>
        <v/>
      </c>
      <c r="H94" s="307"/>
      <c r="I94" s="308"/>
      <c r="J94" s="308"/>
      <c r="K94" s="308"/>
      <c r="L94" s="308"/>
      <c r="M94" s="308"/>
      <c r="N94" s="308"/>
      <c r="O94" s="308"/>
      <c r="P94" s="308"/>
      <c r="Q94" s="308"/>
      <c r="R94" s="308"/>
      <c r="S94" s="308"/>
      <c r="T94" s="308"/>
      <c r="U94" s="308">
        <f t="shared" si="56"/>
        <v>0</v>
      </c>
      <c r="V94" s="308"/>
      <c r="W94" s="309">
        <f t="shared" si="50"/>
        <v>0</v>
      </c>
      <c r="X94" s="300" t="str">
        <f t="shared" si="51"/>
        <v/>
      </c>
      <c r="Y94" s="301" t="str">
        <f t="shared" si="52"/>
        <v/>
      </c>
      <c r="Z94" s="301" t="str">
        <f t="shared" si="53"/>
        <v/>
      </c>
      <c r="AA94" s="301" t="str">
        <f t="shared" si="54"/>
        <v/>
      </c>
    </row>
    <row r="95" spans="2:27" ht="20.100000000000001" customHeight="1">
      <c r="B95" s="302">
        <v>6</v>
      </c>
      <c r="C95" s="303"/>
      <c r="D95" s="304"/>
      <c r="E95" s="305"/>
      <c r="F95" s="64"/>
      <c r="G95" s="306" t="str">
        <f t="shared" si="55"/>
        <v/>
      </c>
      <c r="H95" s="307"/>
      <c r="I95" s="308"/>
      <c r="J95" s="308"/>
      <c r="K95" s="308"/>
      <c r="L95" s="308"/>
      <c r="M95" s="308"/>
      <c r="N95" s="308"/>
      <c r="O95" s="308"/>
      <c r="P95" s="308"/>
      <c r="Q95" s="308"/>
      <c r="R95" s="308"/>
      <c r="S95" s="308"/>
      <c r="T95" s="308"/>
      <c r="U95" s="308">
        <f t="shared" ref="U95:U99" si="57">SUM(I95:T95)</f>
        <v>0</v>
      </c>
      <c r="V95" s="308"/>
      <c r="W95" s="309">
        <f t="shared" si="50"/>
        <v>0</v>
      </c>
      <c r="X95" s="300" t="str">
        <f t="shared" si="51"/>
        <v/>
      </c>
      <c r="Y95" s="301" t="str">
        <f t="shared" si="52"/>
        <v/>
      </c>
      <c r="Z95" s="301" t="str">
        <f t="shared" si="53"/>
        <v/>
      </c>
      <c r="AA95" s="301" t="str">
        <f t="shared" si="54"/>
        <v/>
      </c>
    </row>
    <row r="96" spans="2:27" ht="20.100000000000001" customHeight="1">
      <c r="B96" s="302">
        <v>7</v>
      </c>
      <c r="C96" s="303"/>
      <c r="D96" s="304"/>
      <c r="E96" s="305"/>
      <c r="F96" s="64"/>
      <c r="G96" s="306" t="str">
        <f t="shared" si="55"/>
        <v/>
      </c>
      <c r="H96" s="307"/>
      <c r="I96" s="308"/>
      <c r="J96" s="308"/>
      <c r="K96" s="308"/>
      <c r="L96" s="308"/>
      <c r="M96" s="308"/>
      <c r="N96" s="308"/>
      <c r="O96" s="308"/>
      <c r="P96" s="308"/>
      <c r="Q96" s="308"/>
      <c r="R96" s="308"/>
      <c r="S96" s="308"/>
      <c r="T96" s="308"/>
      <c r="U96" s="308">
        <f t="shared" si="57"/>
        <v>0</v>
      </c>
      <c r="V96" s="308"/>
      <c r="W96" s="309">
        <f t="shared" si="50"/>
        <v>0</v>
      </c>
      <c r="X96" s="300" t="str">
        <f t="shared" si="51"/>
        <v/>
      </c>
      <c r="Y96" s="301" t="str">
        <f t="shared" si="52"/>
        <v/>
      </c>
      <c r="Z96" s="301" t="str">
        <f t="shared" si="53"/>
        <v/>
      </c>
      <c r="AA96" s="301" t="str">
        <f t="shared" si="54"/>
        <v/>
      </c>
    </row>
    <row r="97" spans="2:27" ht="20.100000000000001" customHeight="1">
      <c r="B97" s="291">
        <v>8</v>
      </c>
      <c r="C97" s="303"/>
      <c r="D97" s="304"/>
      <c r="E97" s="305"/>
      <c r="F97" s="64"/>
      <c r="G97" s="306" t="str">
        <f t="shared" si="55"/>
        <v/>
      </c>
      <c r="H97" s="307"/>
      <c r="I97" s="308"/>
      <c r="J97" s="308"/>
      <c r="K97" s="308"/>
      <c r="L97" s="308"/>
      <c r="M97" s="308"/>
      <c r="N97" s="308"/>
      <c r="O97" s="308"/>
      <c r="P97" s="308"/>
      <c r="Q97" s="308"/>
      <c r="R97" s="308"/>
      <c r="S97" s="308"/>
      <c r="T97" s="308"/>
      <c r="U97" s="308">
        <f t="shared" si="57"/>
        <v>0</v>
      </c>
      <c r="V97" s="308"/>
      <c r="W97" s="309">
        <f t="shared" si="50"/>
        <v>0</v>
      </c>
      <c r="X97" s="300" t="str">
        <f t="shared" si="51"/>
        <v/>
      </c>
      <c r="Y97" s="301" t="str">
        <f t="shared" si="52"/>
        <v/>
      </c>
      <c r="Z97" s="301" t="str">
        <f t="shared" si="53"/>
        <v/>
      </c>
      <c r="AA97" s="301" t="str">
        <f t="shared" si="54"/>
        <v/>
      </c>
    </row>
    <row r="98" spans="2:27" ht="20.100000000000001" customHeight="1">
      <c r="B98" s="302">
        <v>9</v>
      </c>
      <c r="C98" s="303"/>
      <c r="D98" s="304"/>
      <c r="E98" s="305"/>
      <c r="F98" s="64"/>
      <c r="G98" s="306" t="str">
        <f t="shared" si="55"/>
        <v/>
      </c>
      <c r="H98" s="307"/>
      <c r="I98" s="308"/>
      <c r="J98" s="308"/>
      <c r="K98" s="308"/>
      <c r="L98" s="308"/>
      <c r="M98" s="308"/>
      <c r="N98" s="308"/>
      <c r="O98" s="308"/>
      <c r="P98" s="308"/>
      <c r="Q98" s="308"/>
      <c r="R98" s="308"/>
      <c r="S98" s="308"/>
      <c r="T98" s="308"/>
      <c r="U98" s="308">
        <f t="shared" si="57"/>
        <v>0</v>
      </c>
      <c r="V98" s="308"/>
      <c r="W98" s="309">
        <f t="shared" si="50"/>
        <v>0</v>
      </c>
      <c r="X98" s="300" t="str">
        <f t="shared" si="51"/>
        <v/>
      </c>
      <c r="Y98" s="301" t="str">
        <f t="shared" si="52"/>
        <v/>
      </c>
      <c r="Z98" s="301" t="str">
        <f t="shared" si="53"/>
        <v/>
      </c>
      <c r="AA98" s="301" t="str">
        <f t="shared" si="54"/>
        <v/>
      </c>
    </row>
    <row r="99" spans="2:27" ht="20.100000000000001" customHeight="1">
      <c r="B99" s="302">
        <v>10</v>
      </c>
      <c r="C99" s="303"/>
      <c r="D99" s="304"/>
      <c r="E99" s="305"/>
      <c r="F99" s="64"/>
      <c r="G99" s="306" t="str">
        <f t="shared" si="55"/>
        <v/>
      </c>
      <c r="H99" s="307"/>
      <c r="I99" s="308"/>
      <c r="J99" s="308"/>
      <c r="K99" s="308"/>
      <c r="L99" s="308"/>
      <c r="M99" s="308"/>
      <c r="N99" s="308"/>
      <c r="O99" s="308"/>
      <c r="P99" s="308"/>
      <c r="Q99" s="308"/>
      <c r="R99" s="308"/>
      <c r="S99" s="308"/>
      <c r="T99" s="308"/>
      <c r="U99" s="308">
        <f t="shared" si="57"/>
        <v>0</v>
      </c>
      <c r="V99" s="308"/>
      <c r="W99" s="309">
        <f t="shared" si="50"/>
        <v>0</v>
      </c>
      <c r="X99" s="300" t="str">
        <f t="shared" si="51"/>
        <v/>
      </c>
      <c r="Y99" s="301" t="str">
        <f t="shared" si="52"/>
        <v/>
      </c>
      <c r="Z99" s="301" t="str">
        <f t="shared" si="53"/>
        <v/>
      </c>
      <c r="AA99" s="301" t="str">
        <f t="shared" si="54"/>
        <v/>
      </c>
    </row>
    <row r="100" spans="2:27" ht="20.100000000000001" customHeight="1">
      <c r="B100" s="302">
        <v>11</v>
      </c>
      <c r="C100" s="292"/>
      <c r="D100" s="293"/>
      <c r="E100" s="294"/>
      <c r="F100" s="295"/>
      <c r="G100" s="296" t="str">
        <f>IF(OR(E100="",F100=""),"",E100*F100)</f>
        <v/>
      </c>
      <c r="H100" s="297"/>
      <c r="I100" s="298"/>
      <c r="J100" s="298"/>
      <c r="K100" s="298"/>
      <c r="L100" s="298"/>
      <c r="M100" s="298"/>
      <c r="N100" s="298"/>
      <c r="O100" s="298"/>
      <c r="P100" s="298"/>
      <c r="Q100" s="298"/>
      <c r="R100" s="298"/>
      <c r="S100" s="298"/>
      <c r="T100" s="298"/>
      <c r="U100" s="298">
        <f>SUM(I100:T100)</f>
        <v>0</v>
      </c>
      <c r="V100" s="298"/>
      <c r="W100" s="299">
        <f t="shared" ref="W100:W104" si="58">SUM(U100,V100)</f>
        <v>0</v>
      </c>
      <c r="X100" s="300" t="str">
        <f t="shared" ref="X100:X104" si="59">IF(G100="","",IF(E100*F100=G100,"○","×"))</f>
        <v/>
      </c>
      <c r="Y100" s="301" t="str">
        <f t="shared" ref="Y100:Y104" si="60">IF(AND(G100="",W100=0),"",IF(G100=W100,"○","×"))</f>
        <v/>
      </c>
      <c r="Z100" s="301" t="str">
        <f t="shared" ref="Z100:Z104" si="61">IF($G100="","",IF(INT(E100)=E100,"ー","あり"))</f>
        <v/>
      </c>
      <c r="AA100" s="301" t="str">
        <f t="shared" ref="AA100:AA104" si="62">IF($G100="","",IF(INT(F100)=F100,"ー","あり"))</f>
        <v/>
      </c>
    </row>
    <row r="101" spans="2:27" ht="20.100000000000001" customHeight="1">
      <c r="B101" s="302">
        <v>12</v>
      </c>
      <c r="C101" s="303"/>
      <c r="D101" s="304"/>
      <c r="E101" s="305"/>
      <c r="F101" s="64"/>
      <c r="G101" s="306" t="str">
        <f t="shared" ref="G101:G104" si="63">IF(OR(E101="",F101=""),"",E101*F101)</f>
        <v/>
      </c>
      <c r="H101" s="307"/>
      <c r="I101" s="308"/>
      <c r="J101" s="308"/>
      <c r="K101" s="308"/>
      <c r="L101" s="308"/>
      <c r="M101" s="308"/>
      <c r="N101" s="308"/>
      <c r="O101" s="308"/>
      <c r="P101" s="308"/>
      <c r="Q101" s="308"/>
      <c r="R101" s="308"/>
      <c r="S101" s="308"/>
      <c r="T101" s="308"/>
      <c r="U101" s="308">
        <f t="shared" ref="U101:U104" si="64">SUM(I101:T101)</f>
        <v>0</v>
      </c>
      <c r="V101" s="308"/>
      <c r="W101" s="309">
        <f t="shared" si="58"/>
        <v>0</v>
      </c>
      <c r="X101" s="300" t="str">
        <f t="shared" si="59"/>
        <v/>
      </c>
      <c r="Y101" s="301" t="str">
        <f t="shared" si="60"/>
        <v/>
      </c>
      <c r="Z101" s="301" t="str">
        <f t="shared" si="61"/>
        <v/>
      </c>
      <c r="AA101" s="301" t="str">
        <f t="shared" si="62"/>
        <v/>
      </c>
    </row>
    <row r="102" spans="2:27" ht="20.100000000000001" customHeight="1">
      <c r="B102" s="302">
        <v>13</v>
      </c>
      <c r="C102" s="303"/>
      <c r="D102" s="304"/>
      <c r="E102" s="305"/>
      <c r="F102" s="64"/>
      <c r="G102" s="306" t="str">
        <f t="shared" si="63"/>
        <v/>
      </c>
      <c r="H102" s="307"/>
      <c r="I102" s="308"/>
      <c r="J102" s="308"/>
      <c r="K102" s="308"/>
      <c r="L102" s="308"/>
      <c r="M102" s="308"/>
      <c r="N102" s="308"/>
      <c r="O102" s="308"/>
      <c r="P102" s="308"/>
      <c r="Q102" s="308"/>
      <c r="R102" s="308"/>
      <c r="S102" s="308"/>
      <c r="T102" s="308"/>
      <c r="U102" s="308">
        <f t="shared" si="64"/>
        <v>0</v>
      </c>
      <c r="V102" s="308"/>
      <c r="W102" s="309">
        <f t="shared" si="58"/>
        <v>0</v>
      </c>
      <c r="X102" s="300" t="str">
        <f t="shared" si="59"/>
        <v/>
      </c>
      <c r="Y102" s="301" t="str">
        <f t="shared" si="60"/>
        <v/>
      </c>
      <c r="Z102" s="301" t="str">
        <f t="shared" si="61"/>
        <v/>
      </c>
      <c r="AA102" s="301" t="str">
        <f t="shared" si="62"/>
        <v/>
      </c>
    </row>
    <row r="103" spans="2:27" ht="20.100000000000001" customHeight="1">
      <c r="B103" s="302">
        <v>14</v>
      </c>
      <c r="C103" s="303"/>
      <c r="D103" s="304"/>
      <c r="E103" s="305"/>
      <c r="F103" s="64"/>
      <c r="G103" s="306" t="str">
        <f t="shared" si="63"/>
        <v/>
      </c>
      <c r="H103" s="307"/>
      <c r="I103" s="308"/>
      <c r="J103" s="327"/>
      <c r="K103" s="308"/>
      <c r="L103" s="308"/>
      <c r="M103" s="308"/>
      <c r="N103" s="308"/>
      <c r="O103" s="308"/>
      <c r="P103" s="308"/>
      <c r="Q103" s="308"/>
      <c r="R103" s="308"/>
      <c r="S103" s="308"/>
      <c r="T103" s="308"/>
      <c r="U103" s="308">
        <f t="shared" si="64"/>
        <v>0</v>
      </c>
      <c r="V103" s="308"/>
      <c r="W103" s="309">
        <f t="shared" si="58"/>
        <v>0</v>
      </c>
      <c r="X103" s="300" t="str">
        <f t="shared" si="59"/>
        <v/>
      </c>
      <c r="Y103" s="301" t="str">
        <f t="shared" si="60"/>
        <v/>
      </c>
      <c r="Z103" s="301" t="str">
        <f t="shared" si="61"/>
        <v/>
      </c>
      <c r="AA103" s="301" t="str">
        <f t="shared" si="62"/>
        <v/>
      </c>
    </row>
    <row r="104" spans="2:27" ht="20.100000000000001" customHeight="1" thickBot="1">
      <c r="B104" s="291">
        <v>15</v>
      </c>
      <c r="C104" s="303"/>
      <c r="D104" s="304"/>
      <c r="E104" s="305"/>
      <c r="F104" s="64"/>
      <c r="G104" s="306" t="str">
        <f t="shared" si="63"/>
        <v/>
      </c>
      <c r="H104" s="307"/>
      <c r="I104" s="308"/>
      <c r="J104" s="308"/>
      <c r="K104" s="308"/>
      <c r="L104" s="308"/>
      <c r="M104" s="308"/>
      <c r="N104" s="308"/>
      <c r="O104" s="308"/>
      <c r="P104" s="308"/>
      <c r="Q104" s="308"/>
      <c r="R104" s="308"/>
      <c r="S104" s="308"/>
      <c r="T104" s="308"/>
      <c r="U104" s="308">
        <f t="shared" si="64"/>
        <v>0</v>
      </c>
      <c r="V104" s="308"/>
      <c r="W104" s="309">
        <f t="shared" si="58"/>
        <v>0</v>
      </c>
      <c r="X104" s="300" t="str">
        <f t="shared" si="59"/>
        <v/>
      </c>
      <c r="Y104" s="301" t="str">
        <f t="shared" si="60"/>
        <v/>
      </c>
      <c r="Z104" s="301" t="str">
        <f t="shared" si="61"/>
        <v/>
      </c>
      <c r="AA104" s="301" t="str">
        <f t="shared" si="62"/>
        <v/>
      </c>
    </row>
    <row r="105" spans="2:27" ht="20.100000000000001" customHeight="1" thickBot="1">
      <c r="B105" s="1471" t="str">
        <f>B89&amp;"の計"</f>
        <v>【定置用蓄電池】の計</v>
      </c>
      <c r="C105" s="1472"/>
      <c r="D105" s="1472"/>
      <c r="E105" s="1472"/>
      <c r="F105" s="1473"/>
      <c r="G105" s="329">
        <f>SUM(G90:G104)</f>
        <v>0</v>
      </c>
      <c r="H105" s="336"/>
      <c r="I105" s="331">
        <f t="shared" ref="I105:W105" si="65">SUM(I90:I104)</f>
        <v>0</v>
      </c>
      <c r="J105" s="331">
        <f t="shared" si="65"/>
        <v>0</v>
      </c>
      <c r="K105" s="331">
        <f t="shared" si="65"/>
        <v>0</v>
      </c>
      <c r="L105" s="331">
        <f t="shared" si="65"/>
        <v>0</v>
      </c>
      <c r="M105" s="331">
        <f t="shared" si="65"/>
        <v>0</v>
      </c>
      <c r="N105" s="331">
        <f t="shared" si="65"/>
        <v>0</v>
      </c>
      <c r="O105" s="331">
        <f t="shared" si="65"/>
        <v>0</v>
      </c>
      <c r="P105" s="331">
        <f t="shared" si="65"/>
        <v>0</v>
      </c>
      <c r="Q105" s="331">
        <f t="shared" si="65"/>
        <v>0</v>
      </c>
      <c r="R105" s="331">
        <f t="shared" si="65"/>
        <v>0</v>
      </c>
      <c r="S105" s="331">
        <f t="shared" si="65"/>
        <v>0</v>
      </c>
      <c r="T105" s="331">
        <f t="shared" si="65"/>
        <v>0</v>
      </c>
      <c r="U105" s="331">
        <f t="shared" si="65"/>
        <v>0</v>
      </c>
      <c r="V105" s="331">
        <f t="shared" si="65"/>
        <v>0</v>
      </c>
      <c r="W105" s="332">
        <f t="shared" si="65"/>
        <v>0</v>
      </c>
      <c r="X105" s="288" t="s">
        <v>61</v>
      </c>
      <c r="Y105" s="301" t="str">
        <f>IF(AND(G105=0,W105=0),"",IF(G105=W105,"○","×"))</f>
        <v/>
      </c>
      <c r="Z105" s="289" t="s">
        <v>61</v>
      </c>
      <c r="AA105" s="289" t="s">
        <v>61</v>
      </c>
    </row>
    <row r="106" spans="2:27" ht="9" customHeight="1" thickBot="1">
      <c r="B106" s="287"/>
      <c r="C106" s="287"/>
      <c r="D106" s="287"/>
      <c r="E106" s="287"/>
      <c r="F106" s="287"/>
      <c r="G106" s="333"/>
      <c r="H106" s="334"/>
      <c r="I106" s="335"/>
      <c r="J106" s="335"/>
      <c r="K106" s="335"/>
      <c r="L106" s="335"/>
      <c r="M106" s="335"/>
      <c r="N106" s="335"/>
      <c r="O106" s="335"/>
      <c r="P106" s="335"/>
      <c r="Q106" s="335"/>
      <c r="R106" s="335"/>
      <c r="S106" s="335"/>
      <c r="T106" s="335"/>
      <c r="U106" s="335"/>
      <c r="V106" s="335"/>
      <c r="W106" s="335"/>
      <c r="X106" s="288"/>
      <c r="Y106" s="289"/>
      <c r="Z106" s="289"/>
      <c r="AA106" s="289"/>
    </row>
    <row r="107" spans="2:27" ht="20.100000000000001" customHeight="1" thickBot="1">
      <c r="B107" s="1474" t="s">
        <v>436</v>
      </c>
      <c r="C107" s="1475"/>
      <c r="D107" s="1475"/>
      <c r="E107" s="1475"/>
      <c r="F107" s="1476"/>
      <c r="G107" s="1464"/>
      <c r="H107" s="1465"/>
      <c r="I107" s="1465"/>
      <c r="J107" s="1465"/>
      <c r="K107" s="1465"/>
      <c r="L107" s="1465"/>
      <c r="M107" s="1465"/>
      <c r="N107" s="1465"/>
      <c r="O107" s="1465"/>
      <c r="P107" s="1465"/>
      <c r="Q107" s="1465"/>
      <c r="R107" s="1465"/>
      <c r="S107" s="1465"/>
      <c r="T107" s="1465"/>
      <c r="U107" s="1465"/>
      <c r="V107" s="1465"/>
      <c r="W107" s="1466"/>
      <c r="X107" s="288" t="s">
        <v>61</v>
      </c>
      <c r="Y107" s="289" t="s">
        <v>61</v>
      </c>
      <c r="Z107" s="289" t="s">
        <v>61</v>
      </c>
      <c r="AA107" s="289" t="s">
        <v>61</v>
      </c>
    </row>
    <row r="108" spans="2:27" ht="19.5" customHeight="1">
      <c r="B108" s="291">
        <v>1</v>
      </c>
      <c r="C108" s="292"/>
      <c r="D108" s="293"/>
      <c r="E108" s="294"/>
      <c r="F108" s="295"/>
      <c r="G108" s="296" t="str">
        <f>IF(OR(E108="",F108=""),"",E108*F108)</f>
        <v/>
      </c>
      <c r="H108" s="297"/>
      <c r="I108" s="298"/>
      <c r="J108" s="298"/>
      <c r="K108" s="298"/>
      <c r="L108" s="298"/>
      <c r="M108" s="298"/>
      <c r="N108" s="298"/>
      <c r="O108" s="298"/>
      <c r="P108" s="298"/>
      <c r="Q108" s="298"/>
      <c r="R108" s="298"/>
      <c r="S108" s="298"/>
      <c r="T108" s="298"/>
      <c r="U108" s="298">
        <f t="shared" ref="U108:U111" si="66">SUM(I108:T108)</f>
        <v>0</v>
      </c>
      <c r="V108" s="298"/>
      <c r="W108" s="299">
        <f t="shared" ref="W108:W122" si="67">SUM(U108,V108)</f>
        <v>0</v>
      </c>
      <c r="X108" s="300" t="str">
        <f t="shared" ref="X108:X122" si="68">IF(G108="","",IF(E108*F108=G108,"○","×"))</f>
        <v/>
      </c>
      <c r="Y108" s="301" t="str">
        <f t="shared" ref="Y108:Y122" si="69">IF(AND(G108="",W108=0),"",IF(G108=W108,"○","×"))</f>
        <v/>
      </c>
      <c r="Z108" s="301" t="str">
        <f t="shared" ref="Z108:AA111" si="70">IF($G108="","",IF(INT(E108)=E108,"ー","あり"))</f>
        <v/>
      </c>
      <c r="AA108" s="301" t="str">
        <f t="shared" si="70"/>
        <v/>
      </c>
    </row>
    <row r="109" spans="2:27" ht="20.100000000000001" customHeight="1">
      <c r="B109" s="302">
        <v>2</v>
      </c>
      <c r="C109" s="303"/>
      <c r="D109" s="304"/>
      <c r="E109" s="305"/>
      <c r="F109" s="64"/>
      <c r="G109" s="306" t="str">
        <f t="shared" ref="G109:G111" si="71">IF(OR(E109="",F109=""),"",E109*F109)</f>
        <v/>
      </c>
      <c r="H109" s="307"/>
      <c r="I109" s="308"/>
      <c r="J109" s="308"/>
      <c r="K109" s="308"/>
      <c r="L109" s="308"/>
      <c r="M109" s="308"/>
      <c r="N109" s="308"/>
      <c r="O109" s="308"/>
      <c r="P109" s="308"/>
      <c r="Q109" s="308"/>
      <c r="R109" s="308"/>
      <c r="S109" s="308"/>
      <c r="T109" s="308"/>
      <c r="U109" s="308">
        <f t="shared" si="66"/>
        <v>0</v>
      </c>
      <c r="V109" s="298"/>
      <c r="W109" s="309">
        <f t="shared" si="67"/>
        <v>0</v>
      </c>
      <c r="X109" s="300" t="str">
        <f t="shared" si="68"/>
        <v/>
      </c>
      <c r="Y109" s="301" t="str">
        <f t="shared" si="69"/>
        <v/>
      </c>
      <c r="Z109" s="301" t="str">
        <f t="shared" si="70"/>
        <v/>
      </c>
      <c r="AA109" s="301" t="str">
        <f t="shared" si="70"/>
        <v/>
      </c>
    </row>
    <row r="110" spans="2:27" ht="20.100000000000001" customHeight="1">
      <c r="B110" s="302">
        <v>3</v>
      </c>
      <c r="C110" s="303"/>
      <c r="D110" s="304"/>
      <c r="E110" s="305"/>
      <c r="F110" s="64"/>
      <c r="G110" s="306" t="str">
        <f t="shared" si="71"/>
        <v/>
      </c>
      <c r="H110" s="307"/>
      <c r="I110" s="308"/>
      <c r="J110" s="308"/>
      <c r="K110" s="308"/>
      <c r="L110" s="308"/>
      <c r="M110" s="308"/>
      <c r="N110" s="308"/>
      <c r="O110" s="308"/>
      <c r="P110" s="308"/>
      <c r="Q110" s="308"/>
      <c r="R110" s="308"/>
      <c r="S110" s="308"/>
      <c r="T110" s="308"/>
      <c r="U110" s="308">
        <f t="shared" si="66"/>
        <v>0</v>
      </c>
      <c r="V110" s="298"/>
      <c r="W110" s="309">
        <f t="shared" si="67"/>
        <v>0</v>
      </c>
      <c r="X110" s="300" t="str">
        <f t="shared" si="68"/>
        <v/>
      </c>
      <c r="Y110" s="301" t="str">
        <f t="shared" si="69"/>
        <v/>
      </c>
      <c r="Z110" s="301" t="str">
        <f t="shared" si="70"/>
        <v/>
      </c>
      <c r="AA110" s="301" t="str">
        <f t="shared" si="70"/>
        <v/>
      </c>
    </row>
    <row r="111" spans="2:27" ht="20.100000000000001" customHeight="1">
      <c r="B111" s="291">
        <v>4</v>
      </c>
      <c r="C111" s="303"/>
      <c r="D111" s="304"/>
      <c r="E111" s="305"/>
      <c r="F111" s="64"/>
      <c r="G111" s="306" t="str">
        <f t="shared" si="71"/>
        <v/>
      </c>
      <c r="H111" s="307"/>
      <c r="I111" s="308"/>
      <c r="J111" s="308"/>
      <c r="K111" s="308"/>
      <c r="L111" s="308"/>
      <c r="M111" s="308"/>
      <c r="N111" s="308"/>
      <c r="O111" s="308"/>
      <c r="P111" s="308"/>
      <c r="Q111" s="308"/>
      <c r="R111" s="308"/>
      <c r="S111" s="308"/>
      <c r="T111" s="308"/>
      <c r="U111" s="308">
        <f t="shared" si="66"/>
        <v>0</v>
      </c>
      <c r="V111" s="298"/>
      <c r="W111" s="309">
        <f t="shared" si="67"/>
        <v>0</v>
      </c>
      <c r="X111" s="300" t="str">
        <f t="shared" si="68"/>
        <v/>
      </c>
      <c r="Y111" s="301" t="str">
        <f t="shared" si="69"/>
        <v/>
      </c>
      <c r="Z111" s="301" t="str">
        <f t="shared" si="70"/>
        <v/>
      </c>
      <c r="AA111" s="301" t="str">
        <f t="shared" si="70"/>
        <v/>
      </c>
    </row>
    <row r="112" spans="2:27" ht="19.5" customHeight="1">
      <c r="B112" s="302">
        <v>5</v>
      </c>
      <c r="C112" s="292"/>
      <c r="D112" s="293"/>
      <c r="E112" s="294"/>
      <c r="F112" s="295"/>
      <c r="G112" s="296" t="str">
        <f>IF(OR(E112="",F112=""),"",E112*F112)</f>
        <v/>
      </c>
      <c r="H112" s="297"/>
      <c r="I112" s="298"/>
      <c r="J112" s="298"/>
      <c r="K112" s="298"/>
      <c r="L112" s="298"/>
      <c r="M112" s="298"/>
      <c r="N112" s="298"/>
      <c r="O112" s="298"/>
      <c r="P112" s="298"/>
      <c r="Q112" s="298"/>
      <c r="R112" s="298"/>
      <c r="S112" s="298"/>
      <c r="T112" s="298"/>
      <c r="U112" s="298">
        <f t="shared" ref="U112:U122" si="72">SUM(I112:T112)</f>
        <v>0</v>
      </c>
      <c r="V112" s="298"/>
      <c r="W112" s="299">
        <f t="shared" si="67"/>
        <v>0</v>
      </c>
      <c r="X112" s="300" t="str">
        <f t="shared" si="68"/>
        <v/>
      </c>
      <c r="Y112" s="301" t="str">
        <f t="shared" si="69"/>
        <v/>
      </c>
      <c r="Z112" s="301" t="str">
        <f t="shared" ref="Z112:Z122" si="73">IF($G112="","",IF(INT(E112)=E112,"ー","あり"))</f>
        <v/>
      </c>
      <c r="AA112" s="301" t="str">
        <f t="shared" ref="AA112:AA122" si="74">IF($G112="","",IF(INT(F112)=F112,"ー","あり"))</f>
        <v/>
      </c>
    </row>
    <row r="113" spans="2:36" ht="20.100000000000001" customHeight="1">
      <c r="B113" s="291">
        <v>6</v>
      </c>
      <c r="C113" s="303"/>
      <c r="D113" s="304"/>
      <c r="E113" s="305"/>
      <c r="F113" s="64"/>
      <c r="G113" s="306" t="str">
        <f t="shared" ref="G113:G122" si="75">IF(OR(E113="",F113=""),"",E113*F113)</f>
        <v/>
      </c>
      <c r="H113" s="307"/>
      <c r="I113" s="308"/>
      <c r="J113" s="308"/>
      <c r="K113" s="308"/>
      <c r="L113" s="308"/>
      <c r="M113" s="308"/>
      <c r="N113" s="308"/>
      <c r="O113" s="308"/>
      <c r="P113" s="308"/>
      <c r="Q113" s="308"/>
      <c r="R113" s="308"/>
      <c r="S113" s="308"/>
      <c r="T113" s="308"/>
      <c r="U113" s="308">
        <f t="shared" si="72"/>
        <v>0</v>
      </c>
      <c r="V113" s="298"/>
      <c r="W113" s="309">
        <f t="shared" si="67"/>
        <v>0</v>
      </c>
      <c r="X113" s="300" t="str">
        <f t="shared" si="68"/>
        <v/>
      </c>
      <c r="Y113" s="301" t="str">
        <f t="shared" si="69"/>
        <v/>
      </c>
      <c r="Z113" s="301" t="str">
        <f t="shared" si="73"/>
        <v/>
      </c>
      <c r="AA113" s="301" t="str">
        <f t="shared" si="74"/>
        <v/>
      </c>
    </row>
    <row r="114" spans="2:36" ht="20.100000000000001" customHeight="1">
      <c r="B114" s="291">
        <v>7</v>
      </c>
      <c r="C114" s="303"/>
      <c r="D114" s="304"/>
      <c r="E114" s="305"/>
      <c r="F114" s="64"/>
      <c r="G114" s="306" t="str">
        <f t="shared" si="75"/>
        <v/>
      </c>
      <c r="H114" s="307"/>
      <c r="I114" s="308"/>
      <c r="J114" s="308"/>
      <c r="K114" s="308"/>
      <c r="L114" s="308"/>
      <c r="M114" s="308"/>
      <c r="N114" s="308"/>
      <c r="O114" s="308"/>
      <c r="P114" s="308"/>
      <c r="Q114" s="308"/>
      <c r="R114" s="308"/>
      <c r="S114" s="308"/>
      <c r="T114" s="308"/>
      <c r="U114" s="308">
        <f t="shared" si="72"/>
        <v>0</v>
      </c>
      <c r="V114" s="298"/>
      <c r="W114" s="309">
        <f t="shared" si="67"/>
        <v>0</v>
      </c>
      <c r="X114" s="300" t="str">
        <f t="shared" si="68"/>
        <v/>
      </c>
      <c r="Y114" s="301" t="str">
        <f t="shared" si="69"/>
        <v/>
      </c>
      <c r="Z114" s="301" t="str">
        <f t="shared" si="73"/>
        <v/>
      </c>
      <c r="AA114" s="301" t="str">
        <f t="shared" si="74"/>
        <v/>
      </c>
    </row>
    <row r="115" spans="2:36" ht="19.5" customHeight="1">
      <c r="B115" s="302">
        <v>8</v>
      </c>
      <c r="C115" s="292"/>
      <c r="D115" s="293"/>
      <c r="E115" s="294"/>
      <c r="F115" s="295"/>
      <c r="G115" s="296" t="str">
        <f>IF(OR(E115="",F115=""),"",E115*F115)</f>
        <v/>
      </c>
      <c r="H115" s="297"/>
      <c r="I115" s="298"/>
      <c r="J115" s="298"/>
      <c r="K115" s="298"/>
      <c r="L115" s="298"/>
      <c r="M115" s="298"/>
      <c r="N115" s="298"/>
      <c r="O115" s="298"/>
      <c r="P115" s="298"/>
      <c r="Q115" s="298"/>
      <c r="R115" s="298"/>
      <c r="S115" s="298"/>
      <c r="T115" s="298"/>
      <c r="U115" s="298">
        <f t="shared" si="72"/>
        <v>0</v>
      </c>
      <c r="V115" s="298"/>
      <c r="W115" s="299">
        <f t="shared" si="67"/>
        <v>0</v>
      </c>
      <c r="X115" s="300" t="str">
        <f t="shared" si="68"/>
        <v/>
      </c>
      <c r="Y115" s="301" t="str">
        <f t="shared" si="69"/>
        <v/>
      </c>
      <c r="Z115" s="301" t="str">
        <f t="shared" si="73"/>
        <v/>
      </c>
      <c r="AA115" s="301" t="str">
        <f t="shared" si="74"/>
        <v/>
      </c>
    </row>
    <row r="116" spans="2:36" ht="20.100000000000001" customHeight="1">
      <c r="B116" s="302">
        <v>9</v>
      </c>
      <c r="C116" s="303"/>
      <c r="D116" s="304"/>
      <c r="E116" s="305"/>
      <c r="F116" s="64"/>
      <c r="G116" s="306" t="str">
        <f t="shared" ref="G116:G118" si="76">IF(OR(E116="",F116=""),"",E116*F116)</f>
        <v/>
      </c>
      <c r="H116" s="307"/>
      <c r="I116" s="308"/>
      <c r="J116" s="308"/>
      <c r="K116" s="308"/>
      <c r="L116" s="308"/>
      <c r="M116" s="308"/>
      <c r="N116" s="308"/>
      <c r="O116" s="308"/>
      <c r="P116" s="308"/>
      <c r="Q116" s="308"/>
      <c r="R116" s="308"/>
      <c r="S116" s="308"/>
      <c r="T116" s="308"/>
      <c r="U116" s="308">
        <f t="shared" si="72"/>
        <v>0</v>
      </c>
      <c r="V116" s="298"/>
      <c r="W116" s="309">
        <f t="shared" si="67"/>
        <v>0</v>
      </c>
      <c r="X116" s="300" t="str">
        <f t="shared" si="68"/>
        <v/>
      </c>
      <c r="Y116" s="301" t="str">
        <f t="shared" si="69"/>
        <v/>
      </c>
      <c r="Z116" s="301" t="str">
        <f t="shared" si="73"/>
        <v/>
      </c>
      <c r="AA116" s="301" t="str">
        <f t="shared" si="74"/>
        <v/>
      </c>
    </row>
    <row r="117" spans="2:36" ht="20.100000000000001" customHeight="1">
      <c r="B117" s="291">
        <v>10</v>
      </c>
      <c r="C117" s="303"/>
      <c r="D117" s="304"/>
      <c r="E117" s="305"/>
      <c r="F117" s="64"/>
      <c r="G117" s="306" t="str">
        <f t="shared" si="76"/>
        <v/>
      </c>
      <c r="H117" s="307"/>
      <c r="I117" s="308"/>
      <c r="J117" s="308"/>
      <c r="K117" s="308"/>
      <c r="L117" s="308"/>
      <c r="M117" s="308"/>
      <c r="N117" s="308"/>
      <c r="O117" s="308"/>
      <c r="P117" s="308"/>
      <c r="Q117" s="308"/>
      <c r="R117" s="308"/>
      <c r="S117" s="308"/>
      <c r="T117" s="308"/>
      <c r="U117" s="308">
        <f t="shared" si="72"/>
        <v>0</v>
      </c>
      <c r="V117" s="298"/>
      <c r="W117" s="309">
        <f t="shared" si="67"/>
        <v>0</v>
      </c>
      <c r="X117" s="300" t="str">
        <f t="shared" si="68"/>
        <v/>
      </c>
      <c r="Y117" s="301" t="str">
        <f t="shared" si="69"/>
        <v/>
      </c>
      <c r="Z117" s="301" t="str">
        <f t="shared" si="73"/>
        <v/>
      </c>
      <c r="AA117" s="301" t="str">
        <f t="shared" si="74"/>
        <v/>
      </c>
    </row>
    <row r="118" spans="2:36" ht="20.100000000000001" customHeight="1">
      <c r="B118" s="302">
        <v>11</v>
      </c>
      <c r="C118" s="303"/>
      <c r="D118" s="304"/>
      <c r="E118" s="305"/>
      <c r="F118" s="64"/>
      <c r="G118" s="306" t="str">
        <f t="shared" si="76"/>
        <v/>
      </c>
      <c r="H118" s="307"/>
      <c r="I118" s="308"/>
      <c r="J118" s="308"/>
      <c r="K118" s="308"/>
      <c r="L118" s="308"/>
      <c r="M118" s="308"/>
      <c r="N118" s="308"/>
      <c r="O118" s="308"/>
      <c r="P118" s="308"/>
      <c r="Q118" s="308"/>
      <c r="R118" s="308"/>
      <c r="S118" s="308"/>
      <c r="T118" s="308"/>
      <c r="U118" s="308">
        <f t="shared" si="72"/>
        <v>0</v>
      </c>
      <c r="V118" s="298"/>
      <c r="W118" s="309">
        <f t="shared" si="67"/>
        <v>0</v>
      </c>
      <c r="X118" s="300" t="str">
        <f t="shared" si="68"/>
        <v/>
      </c>
      <c r="Y118" s="301" t="str">
        <f t="shared" si="69"/>
        <v/>
      </c>
      <c r="Z118" s="301" t="str">
        <f t="shared" si="73"/>
        <v/>
      </c>
      <c r="AA118" s="301" t="str">
        <f t="shared" si="74"/>
        <v/>
      </c>
    </row>
    <row r="119" spans="2:36" ht="19.5" customHeight="1">
      <c r="B119" s="291">
        <v>12</v>
      </c>
      <c r="C119" s="292"/>
      <c r="D119" s="293"/>
      <c r="E119" s="294"/>
      <c r="F119" s="295"/>
      <c r="G119" s="296" t="str">
        <f>IF(OR(E119="",F119=""),"",E119*F119)</f>
        <v/>
      </c>
      <c r="H119" s="297"/>
      <c r="I119" s="298"/>
      <c r="J119" s="298"/>
      <c r="K119" s="298"/>
      <c r="L119" s="298"/>
      <c r="M119" s="298"/>
      <c r="N119" s="298"/>
      <c r="O119" s="298"/>
      <c r="P119" s="298"/>
      <c r="Q119" s="298"/>
      <c r="R119" s="298"/>
      <c r="S119" s="298"/>
      <c r="T119" s="298"/>
      <c r="U119" s="298">
        <f t="shared" ref="U119:U121" si="77">SUM(I119:T119)</f>
        <v>0</v>
      </c>
      <c r="V119" s="298"/>
      <c r="W119" s="299">
        <f t="shared" si="67"/>
        <v>0</v>
      </c>
      <c r="X119" s="300" t="str">
        <f t="shared" si="68"/>
        <v/>
      </c>
      <c r="Y119" s="301" t="str">
        <f t="shared" si="69"/>
        <v/>
      </c>
      <c r="Z119" s="301" t="str">
        <f t="shared" ref="Z119:Z121" si="78">IF($G119="","",IF(INT(E119)=E119,"ー","あり"))</f>
        <v/>
      </c>
      <c r="AA119" s="301" t="str">
        <f t="shared" ref="AA119:AA121" si="79">IF($G119="","",IF(INT(F119)=F119,"ー","あり"))</f>
        <v/>
      </c>
    </row>
    <row r="120" spans="2:36" ht="20.100000000000001" customHeight="1">
      <c r="B120" s="291">
        <v>13</v>
      </c>
      <c r="C120" s="303"/>
      <c r="D120" s="304"/>
      <c r="E120" s="305"/>
      <c r="F120" s="64"/>
      <c r="G120" s="306" t="str">
        <f t="shared" ref="G120:G121" si="80">IF(OR(E120="",F120=""),"",E120*F120)</f>
        <v/>
      </c>
      <c r="H120" s="307"/>
      <c r="I120" s="308"/>
      <c r="J120" s="308"/>
      <c r="K120" s="308"/>
      <c r="L120" s="308"/>
      <c r="M120" s="308"/>
      <c r="N120" s="308"/>
      <c r="O120" s="308"/>
      <c r="P120" s="308"/>
      <c r="Q120" s="308"/>
      <c r="R120" s="308"/>
      <c r="S120" s="308"/>
      <c r="T120" s="308"/>
      <c r="U120" s="308">
        <f t="shared" si="77"/>
        <v>0</v>
      </c>
      <c r="V120" s="298"/>
      <c r="W120" s="309">
        <f t="shared" si="67"/>
        <v>0</v>
      </c>
      <c r="X120" s="300" t="str">
        <f t="shared" si="68"/>
        <v/>
      </c>
      <c r="Y120" s="301" t="str">
        <f t="shared" si="69"/>
        <v/>
      </c>
      <c r="Z120" s="301" t="str">
        <f t="shared" si="78"/>
        <v/>
      </c>
      <c r="AA120" s="301" t="str">
        <f t="shared" si="79"/>
        <v/>
      </c>
    </row>
    <row r="121" spans="2:36" ht="20.100000000000001" customHeight="1">
      <c r="B121" s="302">
        <v>14</v>
      </c>
      <c r="C121" s="303"/>
      <c r="D121" s="304"/>
      <c r="E121" s="305"/>
      <c r="F121" s="64"/>
      <c r="G121" s="306" t="str">
        <f t="shared" si="80"/>
        <v/>
      </c>
      <c r="H121" s="307"/>
      <c r="I121" s="308"/>
      <c r="J121" s="308"/>
      <c r="K121" s="308"/>
      <c r="L121" s="308"/>
      <c r="M121" s="308"/>
      <c r="N121" s="308"/>
      <c r="O121" s="308"/>
      <c r="P121" s="308"/>
      <c r="Q121" s="308"/>
      <c r="R121" s="308"/>
      <c r="S121" s="308"/>
      <c r="T121" s="308"/>
      <c r="U121" s="308">
        <f t="shared" si="77"/>
        <v>0</v>
      </c>
      <c r="V121" s="298"/>
      <c r="W121" s="309">
        <f t="shared" si="67"/>
        <v>0</v>
      </c>
      <c r="X121" s="300" t="str">
        <f t="shared" si="68"/>
        <v/>
      </c>
      <c r="Y121" s="301" t="str">
        <f t="shared" si="69"/>
        <v/>
      </c>
      <c r="Z121" s="301" t="str">
        <f t="shared" si="78"/>
        <v/>
      </c>
      <c r="AA121" s="301" t="str">
        <f t="shared" si="79"/>
        <v/>
      </c>
    </row>
    <row r="122" spans="2:36" ht="20.100000000000001" customHeight="1" thickBot="1">
      <c r="B122" s="302">
        <v>15</v>
      </c>
      <c r="C122" s="303"/>
      <c r="D122" s="304"/>
      <c r="E122" s="305"/>
      <c r="F122" s="64"/>
      <c r="G122" s="306" t="str">
        <f t="shared" si="75"/>
        <v/>
      </c>
      <c r="H122" s="307"/>
      <c r="I122" s="308"/>
      <c r="J122" s="308"/>
      <c r="K122" s="308"/>
      <c r="L122" s="308"/>
      <c r="M122" s="308"/>
      <c r="N122" s="308"/>
      <c r="O122" s="308"/>
      <c r="P122" s="308"/>
      <c r="Q122" s="308"/>
      <c r="R122" s="308"/>
      <c r="S122" s="308"/>
      <c r="T122" s="308"/>
      <c r="U122" s="308">
        <f t="shared" si="72"/>
        <v>0</v>
      </c>
      <c r="V122" s="298"/>
      <c r="W122" s="309">
        <f t="shared" si="67"/>
        <v>0</v>
      </c>
      <c r="X122" s="300" t="str">
        <f t="shared" si="68"/>
        <v/>
      </c>
      <c r="Y122" s="301" t="str">
        <f t="shared" si="69"/>
        <v/>
      </c>
      <c r="Z122" s="301" t="str">
        <f t="shared" si="73"/>
        <v/>
      </c>
      <c r="AA122" s="301" t="str">
        <f t="shared" si="74"/>
        <v/>
      </c>
    </row>
    <row r="123" spans="2:36" ht="20.100000000000001" customHeight="1" thickBot="1">
      <c r="B123" s="1477" t="str">
        <f>B107&amp;"の計"</f>
        <v>【自営線】の計</v>
      </c>
      <c r="C123" s="1478"/>
      <c r="D123" s="1478"/>
      <c r="E123" s="1478"/>
      <c r="F123" s="1479"/>
      <c r="G123" s="329">
        <f>SUM(G108:G122)</f>
        <v>0</v>
      </c>
      <c r="H123" s="336"/>
      <c r="I123" s="331">
        <f t="shared" ref="I123:W123" si="81">SUM(I108:I122)</f>
        <v>0</v>
      </c>
      <c r="J123" s="331">
        <f t="shared" si="81"/>
        <v>0</v>
      </c>
      <c r="K123" s="331">
        <f t="shared" si="81"/>
        <v>0</v>
      </c>
      <c r="L123" s="331">
        <f t="shared" si="81"/>
        <v>0</v>
      </c>
      <c r="M123" s="331">
        <f t="shared" si="81"/>
        <v>0</v>
      </c>
      <c r="N123" s="331">
        <f t="shared" si="81"/>
        <v>0</v>
      </c>
      <c r="O123" s="331">
        <f t="shared" si="81"/>
        <v>0</v>
      </c>
      <c r="P123" s="331">
        <f t="shared" si="81"/>
        <v>0</v>
      </c>
      <c r="Q123" s="331">
        <f t="shared" si="81"/>
        <v>0</v>
      </c>
      <c r="R123" s="331">
        <f t="shared" si="81"/>
        <v>0</v>
      </c>
      <c r="S123" s="331">
        <f t="shared" si="81"/>
        <v>0</v>
      </c>
      <c r="T123" s="331">
        <f t="shared" si="81"/>
        <v>0</v>
      </c>
      <c r="U123" s="331">
        <f t="shared" si="81"/>
        <v>0</v>
      </c>
      <c r="V123" s="331">
        <f t="shared" si="81"/>
        <v>0</v>
      </c>
      <c r="W123" s="332">
        <f t="shared" si="81"/>
        <v>0</v>
      </c>
      <c r="X123" s="288"/>
      <c r="Y123" s="417"/>
    </row>
    <row r="124" spans="2:36" s="337" customFormat="1" ht="27.75" customHeight="1" thickBot="1">
      <c r="B124" s="1457" t="s">
        <v>66</v>
      </c>
      <c r="C124" s="1458"/>
      <c r="D124" s="1458"/>
      <c r="E124" s="1458"/>
      <c r="F124" s="1459"/>
      <c r="G124" s="338">
        <f>SUM(G87,G105,G123)</f>
        <v>0</v>
      </c>
      <c r="H124" s="339" t="s">
        <v>61</v>
      </c>
      <c r="I124" s="340">
        <f t="shared" ref="I124:W124" si="82">SUM(I87,I105,I123)</f>
        <v>0</v>
      </c>
      <c r="J124" s="340">
        <f t="shared" si="82"/>
        <v>0</v>
      </c>
      <c r="K124" s="340">
        <f t="shared" si="82"/>
        <v>0</v>
      </c>
      <c r="L124" s="340">
        <f t="shared" si="82"/>
        <v>0</v>
      </c>
      <c r="M124" s="340">
        <f t="shared" si="82"/>
        <v>0</v>
      </c>
      <c r="N124" s="340">
        <f t="shared" si="82"/>
        <v>0</v>
      </c>
      <c r="O124" s="340">
        <f t="shared" si="82"/>
        <v>0</v>
      </c>
      <c r="P124" s="340">
        <f t="shared" si="82"/>
        <v>0</v>
      </c>
      <c r="Q124" s="340">
        <f t="shared" si="82"/>
        <v>0</v>
      </c>
      <c r="R124" s="340">
        <f t="shared" si="82"/>
        <v>0</v>
      </c>
      <c r="S124" s="340">
        <f t="shared" si="82"/>
        <v>0</v>
      </c>
      <c r="T124" s="340">
        <f t="shared" si="82"/>
        <v>0</v>
      </c>
      <c r="U124" s="340">
        <f t="shared" si="82"/>
        <v>0</v>
      </c>
      <c r="V124" s="340">
        <f t="shared" si="82"/>
        <v>0</v>
      </c>
      <c r="W124" s="610">
        <f t="shared" si="82"/>
        <v>0</v>
      </c>
      <c r="X124" s="271"/>
      <c r="Y124" s="271"/>
      <c r="AC124" s="342"/>
      <c r="AD124" s="342"/>
      <c r="AE124" s="342"/>
      <c r="AF124" s="342"/>
      <c r="AG124" s="342"/>
      <c r="AH124" s="342"/>
      <c r="AI124" s="342"/>
      <c r="AJ124" s="342"/>
    </row>
    <row r="125" spans="2:36" ht="20.100000000000001" customHeight="1">
      <c r="B125" s="343"/>
      <c r="C125" s="344"/>
      <c r="D125" s="344"/>
      <c r="E125" s="345"/>
      <c r="F125" s="346"/>
      <c r="G125" s="347"/>
      <c r="H125" s="348"/>
      <c r="I125" s="1460" t="s">
        <v>291</v>
      </c>
      <c r="J125" s="1461"/>
      <c r="K125" s="298">
        <f>SUM(I124:K124)</f>
        <v>0</v>
      </c>
      <c r="L125" s="349"/>
      <c r="M125" s="350" t="s">
        <v>68</v>
      </c>
      <c r="N125" s="298">
        <f>SUM(I124:N124)</f>
        <v>0</v>
      </c>
      <c r="O125" s="349"/>
      <c r="P125" s="351" t="s">
        <v>69</v>
      </c>
      <c r="Q125" s="298">
        <f>SUM(I124:Q124)</f>
        <v>0</v>
      </c>
      <c r="R125" s="349"/>
      <c r="S125" s="349"/>
      <c r="T125" s="352" t="s">
        <v>70</v>
      </c>
      <c r="U125" s="499"/>
      <c r="V125" s="500">
        <v>0</v>
      </c>
      <c r="W125" s="501">
        <f>SUM(U125:V125)</f>
        <v>0</v>
      </c>
    </row>
    <row r="126" spans="2:36" ht="20.100000000000001" customHeight="1">
      <c r="E126" s="353"/>
      <c r="F126" s="337"/>
      <c r="G126" s="354"/>
      <c r="H126" s="355"/>
      <c r="S126" s="349"/>
      <c r="T126" s="352" t="s">
        <v>128</v>
      </c>
      <c r="U126" s="498">
        <f>SUM(U124,U125)</f>
        <v>0</v>
      </c>
      <c r="V126" s="498">
        <f>SUM(V124,V125)</f>
        <v>0</v>
      </c>
      <c r="W126" s="498">
        <f>SUM(W124,W125)</f>
        <v>0</v>
      </c>
    </row>
    <row r="127" spans="2:36" ht="20.100000000000001" customHeight="1"/>
    <row r="128" spans="2:36" ht="18" customHeight="1">
      <c r="C128" s="357" t="s">
        <v>444</v>
      </c>
    </row>
    <row r="129" spans="7:7" ht="18" customHeight="1">
      <c r="G129" s="361"/>
    </row>
  </sheetData>
  <mergeCells count="44">
    <mergeCell ref="B124:F124"/>
    <mergeCell ref="I125:J125"/>
    <mergeCell ref="B9:F9"/>
    <mergeCell ref="G9:W9"/>
    <mergeCell ref="B43:F43"/>
    <mergeCell ref="B89:F89"/>
    <mergeCell ref="G89:W89"/>
    <mergeCell ref="B105:F105"/>
    <mergeCell ref="B107:F107"/>
    <mergeCell ref="G107:W107"/>
    <mergeCell ref="B123:F123"/>
    <mergeCell ref="B45:F45"/>
    <mergeCell ref="G45:W45"/>
    <mergeCell ref="B86:F86"/>
    <mergeCell ref="B87:F87"/>
    <mergeCell ref="X4:X8"/>
    <mergeCell ref="Y4:Y8"/>
    <mergeCell ref="Z4:Z8"/>
    <mergeCell ref="AA4:AA8"/>
    <mergeCell ref="B5:B8"/>
    <mergeCell ref="C5:C8"/>
    <mergeCell ref="D5:H5"/>
    <mergeCell ref="I5:Q5"/>
    <mergeCell ref="U5:U8"/>
    <mergeCell ref="F6:F8"/>
    <mergeCell ref="G6:G8"/>
    <mergeCell ref="H6:H8"/>
    <mergeCell ref="I6:N6"/>
    <mergeCell ref="O6:O8"/>
    <mergeCell ref="Q6:Q8"/>
    <mergeCell ref="V4:V8"/>
    <mergeCell ref="P2:W2"/>
    <mergeCell ref="P3:W3"/>
    <mergeCell ref="B4:H4"/>
    <mergeCell ref="I4:U4"/>
    <mergeCell ref="W4:W8"/>
    <mergeCell ref="D6:D8"/>
    <mergeCell ref="E6:E8"/>
    <mergeCell ref="R6:R8"/>
    <mergeCell ref="S6:S8"/>
    <mergeCell ref="T6:T8"/>
    <mergeCell ref="I7:K7"/>
    <mergeCell ref="L7:N7"/>
    <mergeCell ref="P6:P8"/>
  </mergeCells>
  <phoneticPr fontId="10"/>
  <conditionalFormatting sqref="G9 G45 G89 G107 I108:W124">
    <cfRule type="expression" dxfId="26" priority="27">
      <formula>INT(G9)&lt;&gt;G9</formula>
    </cfRule>
  </conditionalFormatting>
  <conditionalFormatting sqref="H10:H42">
    <cfRule type="expression" dxfId="25" priority="7">
      <formula>AND(G10&lt;&gt;"",H10="")</formula>
    </cfRule>
  </conditionalFormatting>
  <conditionalFormatting sqref="H46:H85">
    <cfRule type="expression" dxfId="24" priority="4">
      <formula>AND(#REF!&lt;&gt;"",H46="")</formula>
    </cfRule>
  </conditionalFormatting>
  <conditionalFormatting sqref="H90:H104">
    <cfRule type="expression" dxfId="23" priority="2">
      <formula>AND(#REF!&lt;&gt;"",H90="")</formula>
    </cfRule>
  </conditionalFormatting>
  <conditionalFormatting sqref="H108:H122">
    <cfRule type="expression" dxfId="22" priority="9">
      <formula>AND(#REF!&lt;&gt;"",H108="")</formula>
    </cfRule>
  </conditionalFormatting>
  <conditionalFormatting sqref="I10:W44">
    <cfRule type="expression" dxfId="21" priority="5">
      <formula>INT(I10)&lt;&gt;I10</formula>
    </cfRule>
  </conditionalFormatting>
  <conditionalFormatting sqref="I46:W88">
    <cfRule type="expression" dxfId="20" priority="3">
      <formula>INT(I46)&lt;&gt;I46</formula>
    </cfRule>
  </conditionalFormatting>
  <conditionalFormatting sqref="I90:W106">
    <cfRule type="expression" dxfId="19" priority="1">
      <formula>INT(I90)&lt;&gt;I90</formula>
    </cfRule>
  </conditionalFormatting>
  <dataValidations count="2">
    <dataValidation imeMode="off" allowBlank="1" showInputMessage="1" showErrorMessage="1" sqref="K13:T13 E93:I93 H21:I21 K21:T21 K49:T49 E79:I79 E104:T104 H13:I13 E49:I49 H14:T20 E108:T122 E80:T85 V10:V42 K59:T59 E59:I59 E60:T68 V46:V85 E69:I69 K69:T69 E70:T78 K79:T79 E94:T102 E103:I103 K103:T103 V90:V104 V108:V122 E13:G42 E10:T12 H22:T42 E46:T48 E50:T58 E90:T92 K93:T93" xr:uid="{683EB1BA-D151-4F43-8716-1B88CD311F24}"/>
    <dataValidation imeMode="hiragana" allowBlank="1" showInputMessage="1" showErrorMessage="1" sqref="L2:N2" xr:uid="{63ABE6DC-48D6-4671-9361-C29A1E737203}"/>
  </dataValidations>
  <pageMargins left="0.7" right="0.7" top="0.75" bottom="0.75" header="0.3" footer="0.3"/>
  <pageSetup paperSize="9" scale="58" fitToHeight="0" orientation="landscape" verticalDpi="0" r:id="rId1"/>
  <rowBreaks count="2" manualBreakCount="2">
    <brk id="43" max="22" man="1"/>
    <brk id="87" max="22" man="1"/>
  </rowBreaks>
  <colBreaks count="1" manualBreakCount="1">
    <brk id="2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191A4-D565-447E-934F-6C7734702B33}">
  <sheetPr>
    <tabColor theme="7" tint="0.59999389629810485"/>
    <pageSetUpPr fitToPage="1"/>
  </sheetPr>
  <dimension ref="B1:AO40"/>
  <sheetViews>
    <sheetView view="pageBreakPreview" topLeftCell="A4" zoomScaleNormal="100" zoomScaleSheetLayoutView="100" workbookViewId="0">
      <selection activeCell="W8" sqref="W8"/>
    </sheetView>
  </sheetViews>
  <sheetFormatPr defaultColWidth="10.875" defaultRowHeight="13.5"/>
  <cols>
    <col min="1" max="1" width="3.75" style="47" customWidth="1"/>
    <col min="2" max="2" width="17.25" style="47" customWidth="1"/>
    <col min="3" max="3" width="23" style="47" customWidth="1"/>
    <col min="4" max="4" width="3.375" style="47" customWidth="1"/>
    <col min="5" max="5" width="23" style="47" customWidth="1"/>
    <col min="6" max="6" width="3.5" style="47" customWidth="1"/>
    <col min="7" max="7" width="5.875" style="47" customWidth="1"/>
    <col min="8" max="8" width="7.625" style="47" customWidth="1"/>
    <col min="9" max="9" width="10.75" style="47" customWidth="1"/>
    <col min="10" max="10" width="3.875" style="47" customWidth="1"/>
    <col min="11" max="11" width="23" style="47" customWidth="1"/>
    <col min="12" max="12" width="3.875" style="47" customWidth="1"/>
    <col min="13" max="14" width="4" style="47" customWidth="1"/>
    <col min="15" max="20" width="10.875" style="47"/>
    <col min="21" max="22" width="2.875" style="47" customWidth="1"/>
    <col min="23" max="23" width="12.75" style="47" bestFit="1" customWidth="1"/>
    <col min="24" max="26" width="2.875" style="47" customWidth="1"/>
    <col min="27" max="41" width="7.25" style="47" customWidth="1"/>
    <col min="42" max="16384" width="10.875" style="47"/>
  </cols>
  <sheetData>
    <row r="1" spans="2:41" ht="23.25" customHeight="1" thickBot="1">
      <c r="B1" s="45" t="s">
        <v>14</v>
      </c>
      <c r="C1" s="46"/>
      <c r="D1" s="46"/>
      <c r="E1" s="46"/>
      <c r="F1" s="46"/>
      <c r="G1" s="46"/>
      <c r="H1" s="46"/>
      <c r="I1" s="46"/>
      <c r="J1" s="46"/>
      <c r="K1" s="1355" t="s">
        <v>182</v>
      </c>
      <c r="L1" s="1355"/>
      <c r="M1" s="46"/>
      <c r="AA1" s="225"/>
      <c r="AB1" s="225"/>
      <c r="AC1" s="225"/>
      <c r="AD1" s="225"/>
      <c r="AE1" s="225"/>
      <c r="AF1" s="225"/>
      <c r="AG1" s="225"/>
      <c r="AH1" s="225"/>
      <c r="AI1" s="225"/>
      <c r="AJ1" s="225"/>
      <c r="AK1" s="225"/>
      <c r="AL1" s="225"/>
      <c r="AM1" s="225"/>
      <c r="AN1" s="225"/>
      <c r="AO1" s="225"/>
    </row>
    <row r="2" spans="2:41" ht="22.5" customHeight="1" thickBot="1">
      <c r="B2" s="1356" t="s">
        <v>486</v>
      </c>
      <c r="C2" s="1356"/>
      <c r="D2" s="1356"/>
      <c r="E2" s="1356"/>
      <c r="F2" s="1356"/>
      <c r="G2" s="1356"/>
      <c r="H2" s="1356"/>
      <c r="I2" s="1356"/>
      <c r="J2" s="1356"/>
      <c r="K2" s="1356"/>
      <c r="L2" s="1356"/>
      <c r="M2" s="102"/>
      <c r="AB2" s="1316" t="s">
        <v>491</v>
      </c>
      <c r="AC2" s="1317"/>
      <c r="AD2" s="1318"/>
      <c r="AE2" s="502" t="e">
        <f>IF(#REF!="","",#REF!)</f>
        <v>#REF!</v>
      </c>
    </row>
    <row r="3" spans="2:41" ht="22.5" customHeight="1">
      <c r="B3" s="1356" t="s">
        <v>534</v>
      </c>
      <c r="C3" s="1356"/>
      <c r="D3" s="1356"/>
      <c r="E3" s="1356"/>
      <c r="F3" s="1356"/>
      <c r="G3" s="1356"/>
      <c r="H3" s="1356"/>
      <c r="I3" s="1356"/>
      <c r="J3" s="1356"/>
      <c r="K3" s="1356"/>
      <c r="L3" s="1356"/>
      <c r="M3" s="102"/>
    </row>
    <row r="4" spans="2:41" ht="30" customHeight="1" thickBot="1">
      <c r="B4" s="48" t="s">
        <v>178</v>
      </c>
      <c r="C4" s="1359" t="str">
        <f>IF('B-1実施計画書'!L4="","",'B-1実施計画書'!L4)</f>
        <v/>
      </c>
      <c r="D4" s="1359"/>
      <c r="E4" s="1359"/>
      <c r="F4" s="1359"/>
      <c r="G4" s="1359"/>
      <c r="H4" s="1359"/>
      <c r="I4" s="1359"/>
      <c r="J4" s="1359"/>
      <c r="K4" s="1359"/>
      <c r="L4" s="1359"/>
      <c r="M4" s="49"/>
      <c r="U4" s="50"/>
      <c r="V4" s="50"/>
      <c r="W4" s="50"/>
    </row>
    <row r="5" spans="2:41" ht="18.75" customHeight="1">
      <c r="D5" s="51"/>
      <c r="E5" s="51"/>
      <c r="F5" s="51"/>
      <c r="M5" s="49"/>
      <c r="U5" s="50"/>
      <c r="V5" s="50"/>
      <c r="W5" s="50"/>
    </row>
    <row r="6" spans="2:41" ht="18.75" customHeight="1" thickBot="1">
      <c r="B6" s="51"/>
      <c r="C6" s="51"/>
      <c r="D6" s="51"/>
      <c r="E6" s="51"/>
      <c r="F6" s="51"/>
      <c r="G6" s="52"/>
      <c r="O6" s="53"/>
      <c r="P6" s="53"/>
      <c r="Q6" s="53"/>
      <c r="W6" s="106">
        <f>E16/2+'C-1経費内訳（１年目）'!K10</f>
        <v>0</v>
      </c>
      <c r="X6" s="51"/>
      <c r="AK6" s="51"/>
      <c r="AL6" s="51"/>
    </row>
    <row r="7" spans="2:41" ht="50.1" customHeight="1">
      <c r="B7" s="1360" t="s">
        <v>15</v>
      </c>
      <c r="C7" s="1357" t="s">
        <v>117</v>
      </c>
      <c r="D7" s="1365"/>
      <c r="E7" s="1357" t="s">
        <v>116</v>
      </c>
      <c r="F7" s="1372"/>
      <c r="G7" s="1357" t="s">
        <v>16</v>
      </c>
      <c r="H7" s="1385"/>
      <c r="I7" s="1385"/>
      <c r="J7" s="1365"/>
      <c r="K7" s="1357" t="s">
        <v>142</v>
      </c>
      <c r="L7" s="1358"/>
      <c r="M7" s="46"/>
      <c r="W7" s="614">
        <v>150000000</v>
      </c>
    </row>
    <row r="8" spans="2:41" ht="50.1" customHeight="1">
      <c r="B8" s="1361"/>
      <c r="C8" s="54">
        <f>'C-2経費区分集計表（２年目）'!W126</f>
        <v>0</v>
      </c>
      <c r="D8" s="175" t="s">
        <v>17</v>
      </c>
      <c r="E8" s="253">
        <v>0</v>
      </c>
      <c r="F8" s="175" t="s">
        <v>17</v>
      </c>
      <c r="G8" s="1362">
        <f>C8-E8</f>
        <v>0</v>
      </c>
      <c r="H8" s="1363"/>
      <c r="I8" s="1364"/>
      <c r="J8" s="175" t="s">
        <v>17</v>
      </c>
      <c r="K8" s="54">
        <f>E16</f>
        <v>0</v>
      </c>
      <c r="L8" s="177" t="s">
        <v>17</v>
      </c>
      <c r="M8" s="76"/>
      <c r="W8" s="612">
        <f>IF(W6&gt;=W7,W7,W6)-'C-1経費内訳（１年目）'!K10</f>
        <v>0</v>
      </c>
    </row>
    <row r="9" spans="2:41" ht="54.75" customHeight="1">
      <c r="B9" s="1361"/>
      <c r="C9" s="1371" t="str">
        <f>IF($K$1="【応募申請用】",AB9,IF(AND($K$1="【交付申請用】",$AE$2="２年目"),AH9,IF($K$1="【交付申請用】",AE9,IF($K$1="【完了実績報告用】",AH9))))</f>
        <v>(5) 基準額
 ※(4)と同額</v>
      </c>
      <c r="D9" s="1371"/>
      <c r="E9" s="1314" t="s">
        <v>18</v>
      </c>
      <c r="F9" s="1366"/>
      <c r="G9" s="1314" t="s">
        <v>19</v>
      </c>
      <c r="H9" s="1367"/>
      <c r="I9" s="1367"/>
      <c r="J9" s="1315"/>
      <c r="K9" s="1314" t="s">
        <v>445</v>
      </c>
      <c r="L9" s="1399"/>
      <c r="M9" s="46"/>
      <c r="W9" s="106">
        <f>IF(W8&gt;=0,W8,0)</f>
        <v>0</v>
      </c>
      <c r="AB9" s="1314" t="s">
        <v>488</v>
      </c>
      <c r="AC9" s="1315"/>
      <c r="AE9" s="1314" t="s">
        <v>489</v>
      </c>
      <c r="AF9" s="1315"/>
      <c r="AH9" s="1314" t="s">
        <v>490</v>
      </c>
      <c r="AI9" s="1315"/>
    </row>
    <row r="10" spans="2:41" ht="50.1" customHeight="1" thickBot="1">
      <c r="B10" s="1361"/>
      <c r="C10" s="54">
        <f>K8</f>
        <v>0</v>
      </c>
      <c r="D10" s="77" t="s">
        <v>17</v>
      </c>
      <c r="E10" s="55">
        <f>IF(OR(C10="",C10=0),0,MIN(K8,C10))</f>
        <v>0</v>
      </c>
      <c r="F10" s="176" t="s">
        <v>17</v>
      </c>
      <c r="G10" s="1368">
        <f>IF(E10="","",MIN(G8,E10))</f>
        <v>0</v>
      </c>
      <c r="H10" s="1369"/>
      <c r="I10" s="1370"/>
      <c r="J10" s="176" t="s">
        <v>17</v>
      </c>
      <c r="K10" s="55">
        <f>ROUNDDOWN(W9,-3)</f>
        <v>0</v>
      </c>
      <c r="L10" s="178" t="s">
        <v>17</v>
      </c>
      <c r="M10" s="76"/>
      <c r="O10" s="224"/>
      <c r="P10" s="224"/>
      <c r="AB10" s="54">
        <f>AJ8</f>
        <v>0</v>
      </c>
      <c r="AC10" s="77" t="s">
        <v>17</v>
      </c>
      <c r="AE10" s="54"/>
      <c r="AF10" s="77" t="s">
        <v>17</v>
      </c>
      <c r="AH10" s="54"/>
      <c r="AI10" s="77" t="s">
        <v>17</v>
      </c>
    </row>
    <row r="11" spans="2:41" ht="17.25" customHeight="1">
      <c r="B11" s="78"/>
      <c r="C11" s="79"/>
      <c r="D11" s="80"/>
      <c r="E11" s="81"/>
      <c r="F11" s="80"/>
      <c r="G11" s="82"/>
      <c r="H11" s="82"/>
      <c r="I11" s="82"/>
      <c r="J11" s="82"/>
      <c r="K11" s="82"/>
      <c r="L11" s="82"/>
    </row>
    <row r="12" spans="2:41" ht="20.25" customHeight="1">
      <c r="B12" s="83"/>
      <c r="C12" s="1331" t="s">
        <v>477</v>
      </c>
      <c r="D12" s="1331"/>
      <c r="E12" s="1329" t="s">
        <v>142</v>
      </c>
      <c r="F12" s="1330"/>
      <c r="G12" s="1332"/>
      <c r="H12" s="1319"/>
      <c r="I12" s="1319"/>
      <c r="J12" s="1319"/>
      <c r="K12" s="1319"/>
      <c r="L12" s="1319"/>
    </row>
    <row r="13" spans="2:41" ht="20.25" customHeight="1">
      <c r="B13" s="83"/>
      <c r="C13" s="1331" t="s">
        <v>439</v>
      </c>
      <c r="D13" s="1331"/>
      <c r="E13" s="106">
        <f>'C-2経費区分集計表（２年目）'!U87</f>
        <v>0</v>
      </c>
      <c r="F13" s="84" t="s">
        <v>17</v>
      </c>
      <c r="G13" s="612"/>
      <c r="H13" s="611"/>
      <c r="J13" s="1328"/>
      <c r="L13" s="1328"/>
      <c r="W13" s="106" t="e">
        <f>'C-2経費区分集計表（２年目）'!U105+'C-1経費内訳（１年目）'!W15</f>
        <v>#VALUE!</v>
      </c>
    </row>
    <row r="14" spans="2:41" ht="20.25" customHeight="1">
      <c r="B14" s="83"/>
      <c r="C14" s="1333" t="s">
        <v>440</v>
      </c>
      <c r="D14" s="1331"/>
      <c r="E14" s="106">
        <f>IF('B-1実施計画書'!AP151="",0,W15)</f>
        <v>0</v>
      </c>
      <c r="F14" s="84" t="s">
        <v>17</v>
      </c>
      <c r="G14" s="612"/>
      <c r="H14" s="1328"/>
      <c r="I14" s="1328"/>
      <c r="J14" s="1328"/>
      <c r="L14" s="1328"/>
      <c r="O14" s="192"/>
      <c r="P14" s="192"/>
      <c r="Q14" s="419"/>
      <c r="W14" s="611" t="e">
        <f>'B-1実施計画書'!CE225</f>
        <v>#VALUE!</v>
      </c>
    </row>
    <row r="15" spans="2:41" ht="20.25" customHeight="1">
      <c r="B15" s="83"/>
      <c r="C15" s="1331" t="s">
        <v>441</v>
      </c>
      <c r="D15" s="1331"/>
      <c r="E15" s="106">
        <f>'C-2経費区分集計表（２年目）'!U123</f>
        <v>0</v>
      </c>
      <c r="F15" s="84" t="s">
        <v>17</v>
      </c>
      <c r="J15" s="418"/>
      <c r="K15" s="76"/>
      <c r="L15" s="418"/>
      <c r="O15" s="419"/>
      <c r="P15" s="420"/>
      <c r="Q15" s="420"/>
      <c r="V15" s="613"/>
      <c r="W15" s="612" t="e">
        <f>IF(W13&gt;=W14,W14,W13)-'C-1経費内訳（１年目）'!W15</f>
        <v>#VALUE!</v>
      </c>
    </row>
    <row r="16" spans="2:41" ht="20.25" customHeight="1">
      <c r="B16" s="83"/>
      <c r="C16" s="1386" t="s">
        <v>181</v>
      </c>
      <c r="D16" s="1386"/>
      <c r="E16" s="85">
        <f>SUM(E13:E15)-E36</f>
        <v>0</v>
      </c>
      <c r="F16" s="84" t="s">
        <v>17</v>
      </c>
      <c r="G16" s="1390"/>
      <c r="H16" s="1391"/>
      <c r="I16" s="1391"/>
      <c r="J16" s="418"/>
      <c r="K16" s="76"/>
      <c r="L16" s="418"/>
      <c r="W16" s="106" t="e">
        <f>IF(W15&gt;=0,W15,0)</f>
        <v>#VALUE!</v>
      </c>
    </row>
    <row r="17" spans="2:16" ht="18.75" customHeight="1" thickBot="1">
      <c r="B17" s="86"/>
      <c r="C17" s="1388" t="str">
        <f>IF(K1="【完了実績報告用】"," ※(4) 補助対象経費の合計は、振込手数料がある場合は、その額を控除した額","")</f>
        <v/>
      </c>
      <c r="D17" s="1389"/>
      <c r="E17" s="1389"/>
      <c r="F17" s="1389"/>
      <c r="G17" s="87"/>
      <c r="H17" s="87"/>
      <c r="I17" s="87"/>
      <c r="J17" s="87"/>
      <c r="K17" s="1387"/>
      <c r="L17" s="1387"/>
    </row>
    <row r="18" spans="2:16" ht="27" customHeight="1" thickBot="1">
      <c r="B18" s="1395" t="str">
        <f>K7&amp;"の内訳"</f>
        <v>(4) 補助対象経費の内訳</v>
      </c>
      <c r="C18" s="1396"/>
      <c r="D18" s="1396"/>
      <c r="E18" s="1396"/>
      <c r="F18" s="1396"/>
      <c r="G18" s="1396"/>
      <c r="H18" s="1396"/>
      <c r="I18" s="1396"/>
      <c r="J18" s="1396"/>
      <c r="K18" s="1396"/>
      <c r="L18" s="1397"/>
      <c r="M18" s="88"/>
      <c r="P18" s="174"/>
    </row>
    <row r="19" spans="2:16" ht="22.5" customHeight="1">
      <c r="B19" s="56" t="s">
        <v>20</v>
      </c>
      <c r="C19" s="1398" t="s">
        <v>21</v>
      </c>
      <c r="D19" s="1320"/>
      <c r="E19" s="1320" t="s">
        <v>134</v>
      </c>
      <c r="F19" s="1321"/>
      <c r="G19" s="1322" t="s">
        <v>22</v>
      </c>
      <c r="H19" s="1322"/>
      <c r="I19" s="1322"/>
      <c r="J19" s="1322"/>
      <c r="K19" s="1322"/>
      <c r="L19" s="1323"/>
      <c r="M19" s="89"/>
    </row>
    <row r="20" spans="2:16" ht="22.5" customHeight="1">
      <c r="B20" s="57" t="s">
        <v>23</v>
      </c>
      <c r="C20" s="1324" t="s">
        <v>24</v>
      </c>
      <c r="D20" s="1325"/>
      <c r="E20" s="90">
        <f>'C-2経費区分集計表（２年目）'!I124</f>
        <v>0</v>
      </c>
      <c r="F20" s="179" t="s">
        <v>17</v>
      </c>
      <c r="G20" s="1343" t="s">
        <v>139</v>
      </c>
      <c r="H20" s="1344"/>
      <c r="I20" s="1344"/>
      <c r="J20" s="1344"/>
      <c r="K20" s="1344"/>
      <c r="L20" s="1345"/>
      <c r="M20" s="89"/>
    </row>
    <row r="21" spans="2:16" ht="22.5" customHeight="1">
      <c r="B21" s="58" t="s">
        <v>25</v>
      </c>
      <c r="C21" s="1326" t="s">
        <v>26</v>
      </c>
      <c r="D21" s="1327"/>
      <c r="E21" s="90">
        <f>'C-2経費区分集計表（２年目）'!J124</f>
        <v>0</v>
      </c>
      <c r="F21" s="179" t="s">
        <v>17</v>
      </c>
      <c r="G21" s="1346"/>
      <c r="H21" s="1347"/>
      <c r="I21" s="1347"/>
      <c r="J21" s="1347"/>
      <c r="K21" s="1347"/>
      <c r="L21" s="1348"/>
      <c r="M21" s="89"/>
    </row>
    <row r="22" spans="2:16" ht="22.5" customHeight="1">
      <c r="B22" s="58" t="s">
        <v>25</v>
      </c>
      <c r="C22" s="1326" t="s">
        <v>27</v>
      </c>
      <c r="D22" s="1327"/>
      <c r="E22" s="90">
        <f>'C-2経費区分集計表（２年目）'!K124</f>
        <v>0</v>
      </c>
      <c r="F22" s="179" t="s">
        <v>17</v>
      </c>
      <c r="G22" s="1346"/>
      <c r="H22" s="1347"/>
      <c r="I22" s="1347"/>
      <c r="J22" s="1347"/>
      <c r="K22" s="1347"/>
      <c r="L22" s="1348"/>
      <c r="M22" s="89"/>
    </row>
    <row r="23" spans="2:16" ht="22.5" customHeight="1">
      <c r="B23" s="58" t="s">
        <v>25</v>
      </c>
      <c r="C23" s="1326" t="s">
        <v>28</v>
      </c>
      <c r="D23" s="1327"/>
      <c r="E23" s="90">
        <f>'C-2経費区分集計表（２年目）'!L124</f>
        <v>0</v>
      </c>
      <c r="F23" s="179" t="s">
        <v>17</v>
      </c>
      <c r="G23" s="1346"/>
      <c r="H23" s="1347"/>
      <c r="I23" s="1347"/>
      <c r="J23" s="1347"/>
      <c r="K23" s="1347"/>
      <c r="L23" s="1348"/>
      <c r="M23" s="89"/>
    </row>
    <row r="24" spans="2:16" ht="22.5" customHeight="1">
      <c r="B24" s="58" t="s">
        <v>25</v>
      </c>
      <c r="C24" s="1326" t="s">
        <v>29</v>
      </c>
      <c r="D24" s="1327"/>
      <c r="E24" s="90">
        <f>'C-2経費区分集計表（２年目）'!M124</f>
        <v>0</v>
      </c>
      <c r="F24" s="179" t="s">
        <v>17</v>
      </c>
      <c r="G24" s="1346"/>
      <c r="H24" s="1347"/>
      <c r="I24" s="1347"/>
      <c r="J24" s="1347"/>
      <c r="K24" s="1347"/>
      <c r="L24" s="1348"/>
      <c r="M24" s="89"/>
    </row>
    <row r="25" spans="2:16" ht="22.5" customHeight="1">
      <c r="B25" s="58" t="s">
        <v>25</v>
      </c>
      <c r="C25" s="1326" t="s">
        <v>30</v>
      </c>
      <c r="D25" s="1327"/>
      <c r="E25" s="90">
        <f>'C-2経費区分集計表（２年目）'!N124</f>
        <v>0</v>
      </c>
      <c r="F25" s="179" t="s">
        <v>17</v>
      </c>
      <c r="G25" s="1346"/>
      <c r="H25" s="1347"/>
      <c r="I25" s="1347"/>
      <c r="J25" s="1347"/>
      <c r="K25" s="1347"/>
      <c r="L25" s="1348"/>
      <c r="M25" s="89"/>
    </row>
    <row r="26" spans="2:16" ht="22.5" customHeight="1">
      <c r="B26" s="59" t="s">
        <v>31</v>
      </c>
      <c r="C26" s="1326" t="s">
        <v>32</v>
      </c>
      <c r="D26" s="1327"/>
      <c r="E26" s="90">
        <f>'C-2経費区分集計表（２年目）'!O124</f>
        <v>0</v>
      </c>
      <c r="F26" s="179" t="s">
        <v>17</v>
      </c>
      <c r="G26" s="1346"/>
      <c r="H26" s="1347"/>
      <c r="I26" s="1347"/>
      <c r="J26" s="1347"/>
      <c r="K26" s="1347"/>
      <c r="L26" s="1348"/>
      <c r="M26" s="89"/>
    </row>
    <row r="27" spans="2:16" ht="22.5" customHeight="1">
      <c r="B27" s="58" t="s">
        <v>33</v>
      </c>
      <c r="C27" s="1326" t="s">
        <v>32</v>
      </c>
      <c r="D27" s="1327"/>
      <c r="E27" s="90">
        <f>'C-2経費区分集計表（２年目）'!P124</f>
        <v>0</v>
      </c>
      <c r="F27" s="179" t="s">
        <v>17</v>
      </c>
      <c r="G27" s="1346"/>
      <c r="H27" s="1347"/>
      <c r="I27" s="1347"/>
      <c r="J27" s="1347"/>
      <c r="K27" s="1347"/>
      <c r="L27" s="1348"/>
      <c r="M27" s="89"/>
    </row>
    <row r="28" spans="2:16" ht="22.5" customHeight="1">
      <c r="B28" s="58" t="s">
        <v>34</v>
      </c>
      <c r="C28" s="1326" t="s">
        <v>32</v>
      </c>
      <c r="D28" s="1327"/>
      <c r="E28" s="90">
        <f>'C-2経費区分集計表（２年目）'!Q124</f>
        <v>0</v>
      </c>
      <c r="F28" s="179" t="s">
        <v>17</v>
      </c>
      <c r="G28" s="1346"/>
      <c r="H28" s="1347"/>
      <c r="I28" s="1347"/>
      <c r="J28" s="1347"/>
      <c r="K28" s="1347"/>
      <c r="L28" s="1348"/>
      <c r="M28" s="89"/>
    </row>
    <row r="29" spans="2:16" ht="22.5" customHeight="1">
      <c r="B29" s="1392" t="s">
        <v>140</v>
      </c>
      <c r="C29" s="1393"/>
      <c r="D29" s="1394"/>
      <c r="E29" s="104">
        <f>SUM(E20:E28)</f>
        <v>0</v>
      </c>
      <c r="F29" s="180" t="s">
        <v>141</v>
      </c>
      <c r="G29" s="1346"/>
      <c r="H29" s="1347"/>
      <c r="I29" s="1347"/>
      <c r="J29" s="1347"/>
      <c r="K29" s="1347"/>
      <c r="L29" s="1348"/>
      <c r="M29" s="89"/>
    </row>
    <row r="30" spans="2:16" ht="22.5" customHeight="1">
      <c r="B30" s="58" t="s">
        <v>35</v>
      </c>
      <c r="C30" s="1326" t="s">
        <v>32</v>
      </c>
      <c r="D30" s="1327"/>
      <c r="E30" s="90">
        <f>'C-2経費区分集計表（２年目）'!R124</f>
        <v>0</v>
      </c>
      <c r="F30" s="179" t="s">
        <v>17</v>
      </c>
      <c r="G30" s="1346"/>
      <c r="H30" s="1347"/>
      <c r="I30" s="1347"/>
      <c r="J30" s="1347"/>
      <c r="K30" s="1347"/>
      <c r="L30" s="1348"/>
      <c r="M30" s="89"/>
    </row>
    <row r="31" spans="2:16" ht="22.5" customHeight="1">
      <c r="B31" s="58" t="s">
        <v>36</v>
      </c>
      <c r="C31" s="1326" t="s">
        <v>32</v>
      </c>
      <c r="D31" s="1327"/>
      <c r="E31" s="90">
        <f>'C-2経費区分集計表（２年目）'!S124</f>
        <v>0</v>
      </c>
      <c r="F31" s="179" t="s">
        <v>17</v>
      </c>
      <c r="G31" s="1346"/>
      <c r="H31" s="1347"/>
      <c r="I31" s="1347"/>
      <c r="J31" s="1347"/>
      <c r="K31" s="1347"/>
      <c r="L31" s="1348"/>
      <c r="M31" s="89"/>
    </row>
    <row r="32" spans="2:16" ht="22.5" customHeight="1">
      <c r="B32" s="60" t="s">
        <v>37</v>
      </c>
      <c r="C32" s="1326" t="s">
        <v>32</v>
      </c>
      <c r="D32" s="1327"/>
      <c r="E32" s="90">
        <f>'C-2経費区分集計表（２年目）'!T124</f>
        <v>0</v>
      </c>
      <c r="F32" s="179" t="s">
        <v>17</v>
      </c>
      <c r="G32" s="1346"/>
      <c r="H32" s="1347"/>
      <c r="I32" s="1347"/>
      <c r="J32" s="1347"/>
      <c r="K32" s="1347"/>
      <c r="L32" s="1348"/>
      <c r="M32" s="89"/>
    </row>
    <row r="33" spans="2:21" ht="22.5" customHeight="1">
      <c r="B33" s="1340" t="s">
        <v>38</v>
      </c>
      <c r="C33" s="1341"/>
      <c r="D33" s="1342"/>
      <c r="E33" s="101">
        <f>SUM(E29:E32)</f>
        <v>0</v>
      </c>
      <c r="F33" s="105" t="s">
        <v>17</v>
      </c>
      <c r="G33" s="1346"/>
      <c r="H33" s="1347"/>
      <c r="I33" s="1347"/>
      <c r="J33" s="1347"/>
      <c r="K33" s="1347"/>
      <c r="L33" s="1348"/>
      <c r="M33" s="89"/>
    </row>
    <row r="34" spans="2:21" ht="22.5" customHeight="1" thickBot="1">
      <c r="B34" s="1352" t="s">
        <v>39</v>
      </c>
      <c r="C34" s="1353"/>
      <c r="D34" s="1354"/>
      <c r="E34" s="90">
        <f>'C-2経費区分集計表（２年目）'!U125</f>
        <v>0</v>
      </c>
      <c r="F34" s="179" t="s">
        <v>17</v>
      </c>
      <c r="G34" s="1349"/>
      <c r="H34" s="1350"/>
      <c r="I34" s="1350"/>
      <c r="J34" s="1350"/>
      <c r="K34" s="1350"/>
      <c r="L34" s="1351"/>
      <c r="M34" s="89"/>
    </row>
    <row r="35" spans="2:21" ht="22.5" customHeight="1" thickTop="1" thickBot="1">
      <c r="B35" s="1334" t="s">
        <v>40</v>
      </c>
      <c r="C35" s="1335"/>
      <c r="D35" s="1336"/>
      <c r="E35" s="103">
        <f>E33+E34</f>
        <v>0</v>
      </c>
      <c r="F35" s="181" t="s">
        <v>17</v>
      </c>
      <c r="G35" s="1337" t="str">
        <f>IF(K1="【完了実績報告用】",""," " &amp; K7)</f>
        <v xml:space="preserve"> (4) 補助対象経費</v>
      </c>
      <c r="H35" s="1338"/>
      <c r="I35" s="1338"/>
      <c r="J35" s="1338"/>
      <c r="K35" s="1338"/>
      <c r="L35" s="1339"/>
      <c r="M35" s="93"/>
      <c r="N35" s="94"/>
      <c r="O35" s="95"/>
      <c r="P35" s="95"/>
      <c r="Q35" s="95"/>
      <c r="R35" s="95"/>
      <c r="S35" s="95"/>
      <c r="T35" s="95"/>
      <c r="U35" s="95"/>
    </row>
    <row r="36" spans="2:21" ht="22.5" hidden="1" customHeight="1" thickBot="1">
      <c r="B36" s="1373" t="s">
        <v>109</v>
      </c>
      <c r="C36" s="1374"/>
      <c r="D36" s="1375"/>
      <c r="E36" s="245">
        <v>0</v>
      </c>
      <c r="F36" s="246" t="s">
        <v>17</v>
      </c>
      <c r="G36" s="1376" t="s">
        <v>110</v>
      </c>
      <c r="H36" s="1377"/>
      <c r="I36" s="1377"/>
      <c r="J36" s="1377"/>
      <c r="K36" s="1377"/>
      <c r="L36" s="1378"/>
      <c r="M36" s="89"/>
    </row>
    <row r="37" spans="2:21" ht="22.5" hidden="1" customHeight="1" thickTop="1" thickBot="1">
      <c r="B37" s="1382" t="s">
        <v>111</v>
      </c>
      <c r="C37" s="1383"/>
      <c r="D37" s="1384"/>
      <c r="E37" s="91">
        <f>E35-E36</f>
        <v>0</v>
      </c>
      <c r="F37" s="92" t="s">
        <v>17</v>
      </c>
      <c r="G37" s="1379" t="str">
        <f>" " &amp; K7</f>
        <v xml:space="preserve"> (4) 補助対象経費</v>
      </c>
      <c r="H37" s="1380"/>
      <c r="I37" s="1380"/>
      <c r="J37" s="1380"/>
      <c r="K37" s="1380"/>
      <c r="L37" s="1381"/>
      <c r="M37" s="96"/>
      <c r="N37" s="94"/>
      <c r="O37" s="95" t="str">
        <f>IF(N37="×","「経費内訳表」の合計と合っていません。","")</f>
        <v/>
      </c>
      <c r="P37" s="95"/>
      <c r="Q37" s="95"/>
      <c r="R37" s="95"/>
      <c r="S37" s="95"/>
      <c r="T37" s="95"/>
      <c r="U37" s="95"/>
    </row>
    <row r="38" spans="2:21">
      <c r="B38" s="97"/>
    </row>
    <row r="39" spans="2:21" ht="14.25">
      <c r="B39" s="98" t="s">
        <v>41</v>
      </c>
    </row>
    <row r="40" spans="2:21" ht="14.25">
      <c r="B40" s="98"/>
    </row>
  </sheetData>
  <mergeCells count="59">
    <mergeCell ref="B7:B10"/>
    <mergeCell ref="C7:D7"/>
    <mergeCell ref="E7:F7"/>
    <mergeCell ref="G7:J7"/>
    <mergeCell ref="K7:L7"/>
    <mergeCell ref="G8:I8"/>
    <mergeCell ref="C9:D9"/>
    <mergeCell ref="E9:F9"/>
    <mergeCell ref="G9:J9"/>
    <mergeCell ref="K9:L9"/>
    <mergeCell ref="K1:L1"/>
    <mergeCell ref="B2:L2"/>
    <mergeCell ref="AB2:AD2"/>
    <mergeCell ref="B3:L3"/>
    <mergeCell ref="C4:L4"/>
    <mergeCell ref="AE9:AF9"/>
    <mergeCell ref="AH9:AI9"/>
    <mergeCell ref="G10:I10"/>
    <mergeCell ref="C12:D12"/>
    <mergeCell ref="E12:F12"/>
    <mergeCell ref="G12:J12"/>
    <mergeCell ref="K12:L12"/>
    <mergeCell ref="AB9:AC9"/>
    <mergeCell ref="K17:L17"/>
    <mergeCell ref="C13:D13"/>
    <mergeCell ref="J13:J14"/>
    <mergeCell ref="L13:L14"/>
    <mergeCell ref="C14:D14"/>
    <mergeCell ref="C15:D15"/>
    <mergeCell ref="C16:D16"/>
    <mergeCell ref="G16:I16"/>
    <mergeCell ref="C17:F17"/>
    <mergeCell ref="H14:I14"/>
    <mergeCell ref="C30:D30"/>
    <mergeCell ref="B18:L18"/>
    <mergeCell ref="C19:D19"/>
    <mergeCell ref="E19:F19"/>
    <mergeCell ref="G19:L19"/>
    <mergeCell ref="C20:D20"/>
    <mergeCell ref="G20:L34"/>
    <mergeCell ref="C21:D21"/>
    <mergeCell ref="C22:D22"/>
    <mergeCell ref="C23:D23"/>
    <mergeCell ref="C24:D24"/>
    <mergeCell ref="C25:D25"/>
    <mergeCell ref="C26:D26"/>
    <mergeCell ref="C27:D27"/>
    <mergeCell ref="C28:D28"/>
    <mergeCell ref="B29:D29"/>
    <mergeCell ref="B36:D36"/>
    <mergeCell ref="G36:L36"/>
    <mergeCell ref="B37:D37"/>
    <mergeCell ref="G37:L37"/>
    <mergeCell ref="C31:D31"/>
    <mergeCell ref="C32:D32"/>
    <mergeCell ref="B33:D33"/>
    <mergeCell ref="B34:D34"/>
    <mergeCell ref="B35:D35"/>
    <mergeCell ref="G35:L35"/>
  </mergeCells>
  <phoneticPr fontId="10"/>
  <conditionalFormatting sqref="AB10">
    <cfRule type="expression" dxfId="18" priority="2">
      <formula>$C$10=""</formula>
    </cfRule>
  </conditionalFormatting>
  <conditionalFormatting sqref="AE10">
    <cfRule type="expression" dxfId="17" priority="1">
      <formula>$C$10=""</formula>
    </cfRule>
  </conditionalFormatting>
  <conditionalFormatting sqref="AH10">
    <cfRule type="expression" dxfId="16" priority="3">
      <formula>#REF!=""</formula>
    </cfRule>
    <cfRule type="expression" dxfId="15" priority="4">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F32EB-1512-4B7F-B3E4-CEE5DC55796B}">
  <sheetPr>
    <tabColor theme="7" tint="0.59999389629810485"/>
    <pageSetUpPr fitToPage="1"/>
  </sheetPr>
  <dimension ref="A1:AJ129"/>
  <sheetViews>
    <sheetView view="pageBreakPreview" zoomScale="90" zoomScaleNormal="90" zoomScaleSheetLayoutView="90" workbookViewId="0">
      <selection activeCell="R17" sqref="R17"/>
    </sheetView>
  </sheetViews>
  <sheetFormatPr defaultColWidth="9" defaultRowHeight="18.75"/>
  <cols>
    <col min="1" max="1" width="4.125" style="266" customWidth="1"/>
    <col min="2" max="2" width="6.75" style="267" customWidth="1"/>
    <col min="3" max="3" width="22.5" style="266" customWidth="1"/>
    <col min="4" max="4" width="11.125" style="266" customWidth="1"/>
    <col min="5" max="5" width="4.75" style="267" customWidth="1"/>
    <col min="6" max="6" width="8.5" style="266" customWidth="1"/>
    <col min="7" max="7" width="9.375" style="358" customWidth="1"/>
    <col min="8" max="8" width="9.125" style="359" customWidth="1"/>
    <col min="9" max="20" width="8.5" style="356" customWidth="1"/>
    <col min="21" max="22" width="9.375" style="356" customWidth="1"/>
    <col min="23" max="23" width="10" style="360" customWidth="1"/>
    <col min="24" max="25" width="10.375" style="271" customWidth="1"/>
    <col min="26" max="26" width="10.5" style="266" customWidth="1"/>
    <col min="27" max="27" width="10.75" style="266" customWidth="1"/>
    <col min="28" max="28" width="9" style="266"/>
    <col min="29" max="36" width="9" style="290"/>
    <col min="37" max="16384" width="9" style="266"/>
  </cols>
  <sheetData>
    <row r="1" spans="1:36" s="267" customFormat="1" ht="11.25" customHeight="1">
      <c r="A1" s="266"/>
      <c r="G1" s="268"/>
      <c r="H1" s="269"/>
      <c r="I1" s="270"/>
      <c r="J1" s="270"/>
      <c r="K1" s="270"/>
      <c r="L1" s="270"/>
      <c r="M1" s="270"/>
      <c r="N1" s="270"/>
      <c r="O1" s="270"/>
      <c r="P1" s="270"/>
      <c r="Q1" s="270"/>
      <c r="R1" s="270"/>
      <c r="S1" s="270"/>
      <c r="T1" s="270"/>
      <c r="U1" s="270"/>
      <c r="V1" s="270"/>
      <c r="W1" s="268"/>
      <c r="X1" s="271"/>
      <c r="Y1" s="271"/>
      <c r="AC1" s="272"/>
      <c r="AD1" s="272"/>
      <c r="AE1" s="272"/>
      <c r="AF1" s="272"/>
      <c r="AG1" s="272"/>
      <c r="AH1" s="272"/>
      <c r="AI1" s="272"/>
      <c r="AJ1" s="272"/>
    </row>
    <row r="2" spans="1:36" s="267" customFormat="1" ht="30">
      <c r="A2" s="266"/>
      <c r="B2" s="273" t="s">
        <v>546</v>
      </c>
      <c r="G2" s="268"/>
      <c r="H2" s="269"/>
      <c r="I2" s="270"/>
      <c r="J2" s="270"/>
      <c r="K2" s="274"/>
      <c r="L2" s="275"/>
      <c r="M2" s="275"/>
      <c r="N2" s="275"/>
      <c r="O2" s="276" t="s">
        <v>179</v>
      </c>
      <c r="P2" s="1400" t="s">
        <v>129</v>
      </c>
      <c r="Q2" s="1400"/>
      <c r="R2" s="1400"/>
      <c r="S2" s="1400"/>
      <c r="T2" s="1400"/>
      <c r="U2" s="1400"/>
      <c r="V2" s="1400"/>
      <c r="W2" s="1400"/>
      <c r="X2" s="271"/>
      <c r="Y2" s="271"/>
      <c r="AC2" s="272"/>
      <c r="AD2" s="272"/>
      <c r="AE2" s="272"/>
      <c r="AF2" s="272"/>
      <c r="AG2" s="272"/>
      <c r="AH2" s="272"/>
      <c r="AI2" s="272"/>
      <c r="AJ2" s="272"/>
    </row>
    <row r="3" spans="1:36" s="267" customFormat="1" ht="17.25" customHeight="1" thickBot="1">
      <c r="A3" s="266"/>
      <c r="B3" s="277"/>
      <c r="G3" s="268"/>
      <c r="H3" s="269"/>
      <c r="I3" s="270"/>
      <c r="J3" s="270"/>
      <c r="K3" s="278"/>
      <c r="L3" s="278"/>
      <c r="M3" s="278"/>
      <c r="N3" s="278"/>
      <c r="O3" s="278"/>
      <c r="P3" s="1401" t="str">
        <f>IF(COUNTIF(X9:Y123,"×")&gt;0,"【警告】合計額が一致しません。確認ください。",IF(INT(W124)&lt;&gt;W124,"【警告】セルに小数点が含まれています。整数に直してください。",""))</f>
        <v/>
      </c>
      <c r="Q3" s="1401"/>
      <c r="R3" s="1401"/>
      <c r="S3" s="1401"/>
      <c r="T3" s="1401"/>
      <c r="U3" s="1401"/>
      <c r="V3" s="1401"/>
      <c r="W3" s="1401"/>
      <c r="X3" s="279"/>
      <c r="Y3" s="279"/>
      <c r="Z3" s="279"/>
      <c r="AA3" s="279"/>
      <c r="AC3" s="272"/>
      <c r="AD3" s="272"/>
      <c r="AE3" s="272"/>
      <c r="AF3" s="272"/>
      <c r="AG3" s="272"/>
      <c r="AH3" s="272"/>
      <c r="AI3" s="272"/>
      <c r="AJ3" s="272"/>
    </row>
    <row r="4" spans="1:36" s="280" customFormat="1" ht="24.75" customHeight="1">
      <c r="B4" s="1402" t="s">
        <v>42</v>
      </c>
      <c r="C4" s="1403"/>
      <c r="D4" s="1403"/>
      <c r="E4" s="1403"/>
      <c r="F4" s="1403"/>
      <c r="G4" s="1403"/>
      <c r="H4" s="1404"/>
      <c r="I4" s="1405" t="s">
        <v>133</v>
      </c>
      <c r="J4" s="1406"/>
      <c r="K4" s="1406"/>
      <c r="L4" s="1406"/>
      <c r="M4" s="1406"/>
      <c r="N4" s="1406"/>
      <c r="O4" s="1406"/>
      <c r="P4" s="1406"/>
      <c r="Q4" s="1406"/>
      <c r="R4" s="1406"/>
      <c r="S4" s="1406"/>
      <c r="T4" s="1406"/>
      <c r="U4" s="1407"/>
      <c r="V4" s="1454" t="s">
        <v>442</v>
      </c>
      <c r="W4" s="1408" t="s">
        <v>443</v>
      </c>
      <c r="X4" s="1429" t="s">
        <v>46</v>
      </c>
      <c r="Y4" s="1432" t="s">
        <v>47</v>
      </c>
      <c r="Z4" s="1435" t="s">
        <v>48</v>
      </c>
      <c r="AA4" s="1435" t="s">
        <v>49</v>
      </c>
      <c r="AC4" s="281"/>
      <c r="AD4" s="281"/>
      <c r="AE4" s="281"/>
      <c r="AF4" s="281"/>
      <c r="AG4" s="281"/>
      <c r="AH4" s="281"/>
      <c r="AI4" s="281"/>
      <c r="AJ4" s="281"/>
    </row>
    <row r="5" spans="1:36" s="280" customFormat="1" ht="26.25" customHeight="1">
      <c r="B5" s="1438" t="s">
        <v>50</v>
      </c>
      <c r="C5" s="1411" t="s">
        <v>51</v>
      </c>
      <c r="D5" s="1441" t="s">
        <v>52</v>
      </c>
      <c r="E5" s="1442"/>
      <c r="F5" s="1442"/>
      <c r="G5" s="1442"/>
      <c r="H5" s="1443"/>
      <c r="I5" s="1444" t="s">
        <v>277</v>
      </c>
      <c r="J5" s="1445"/>
      <c r="K5" s="1445"/>
      <c r="L5" s="1445"/>
      <c r="M5" s="1445"/>
      <c r="N5" s="1445"/>
      <c r="O5" s="1445"/>
      <c r="P5" s="1445"/>
      <c r="Q5" s="1446"/>
      <c r="R5" s="282" t="s">
        <v>278</v>
      </c>
      <c r="S5" s="282" t="s">
        <v>53</v>
      </c>
      <c r="T5" s="282" t="s">
        <v>279</v>
      </c>
      <c r="U5" s="1426" t="s">
        <v>54</v>
      </c>
      <c r="V5" s="1455"/>
      <c r="W5" s="1409"/>
      <c r="X5" s="1430"/>
      <c r="Y5" s="1433"/>
      <c r="Z5" s="1436"/>
      <c r="AA5" s="1436"/>
      <c r="AC5" s="281"/>
      <c r="AD5" s="281"/>
      <c r="AE5" s="281"/>
      <c r="AF5" s="281"/>
      <c r="AG5" s="281"/>
      <c r="AH5" s="281"/>
      <c r="AI5" s="281"/>
      <c r="AJ5" s="281"/>
    </row>
    <row r="6" spans="1:36" s="283" customFormat="1" ht="26.25" customHeight="1">
      <c r="B6" s="1439"/>
      <c r="C6" s="1412"/>
      <c r="D6" s="1411" t="s">
        <v>55</v>
      </c>
      <c r="E6" s="1414" t="s">
        <v>56</v>
      </c>
      <c r="F6" s="1414" t="s">
        <v>57</v>
      </c>
      <c r="G6" s="1448" t="s">
        <v>58</v>
      </c>
      <c r="H6" s="1451" t="s">
        <v>280</v>
      </c>
      <c r="I6" s="1444" t="s">
        <v>281</v>
      </c>
      <c r="J6" s="1445"/>
      <c r="K6" s="1445"/>
      <c r="L6" s="1445"/>
      <c r="M6" s="1445"/>
      <c r="N6" s="1446"/>
      <c r="O6" s="1426" t="s">
        <v>282</v>
      </c>
      <c r="P6" s="1426" t="s">
        <v>283</v>
      </c>
      <c r="Q6" s="1426" t="s">
        <v>59</v>
      </c>
      <c r="R6" s="1417" t="s">
        <v>278</v>
      </c>
      <c r="S6" s="1417" t="s">
        <v>53</v>
      </c>
      <c r="T6" s="1417" t="s">
        <v>279</v>
      </c>
      <c r="U6" s="1427"/>
      <c r="V6" s="1455"/>
      <c r="W6" s="1409"/>
      <c r="X6" s="1430"/>
      <c r="Y6" s="1433"/>
      <c r="Z6" s="1436"/>
      <c r="AA6" s="1436"/>
      <c r="AC6" s="284"/>
      <c r="AD6" s="284"/>
      <c r="AE6" s="284"/>
      <c r="AF6" s="284"/>
      <c r="AG6" s="284"/>
      <c r="AH6" s="284"/>
      <c r="AI6" s="284"/>
      <c r="AJ6" s="284"/>
    </row>
    <row r="7" spans="1:36" s="283" customFormat="1" ht="18.75" customHeight="1">
      <c r="B7" s="1439"/>
      <c r="C7" s="1412"/>
      <c r="D7" s="1412"/>
      <c r="E7" s="1415"/>
      <c r="F7" s="1415"/>
      <c r="G7" s="1449"/>
      <c r="H7" s="1452"/>
      <c r="I7" s="1420" t="s">
        <v>284</v>
      </c>
      <c r="J7" s="1421"/>
      <c r="K7" s="1422"/>
      <c r="L7" s="1423" t="s">
        <v>285</v>
      </c>
      <c r="M7" s="1424"/>
      <c r="N7" s="1425"/>
      <c r="O7" s="1427"/>
      <c r="P7" s="1427"/>
      <c r="Q7" s="1427"/>
      <c r="R7" s="1418"/>
      <c r="S7" s="1418"/>
      <c r="T7" s="1418"/>
      <c r="U7" s="1427"/>
      <c r="V7" s="1455"/>
      <c r="W7" s="1409"/>
      <c r="X7" s="1430"/>
      <c r="Y7" s="1433"/>
      <c r="Z7" s="1436"/>
      <c r="AA7" s="1436"/>
      <c r="AC7" s="284"/>
      <c r="AD7" s="284"/>
      <c r="AE7" s="284"/>
      <c r="AF7" s="284"/>
      <c r="AG7" s="284"/>
      <c r="AH7" s="284"/>
      <c r="AI7" s="284"/>
      <c r="AJ7" s="284"/>
    </row>
    <row r="8" spans="1:36" s="283" customFormat="1" ht="38.25" thickBot="1">
      <c r="B8" s="1440"/>
      <c r="C8" s="1413"/>
      <c r="D8" s="1413"/>
      <c r="E8" s="1416"/>
      <c r="F8" s="1447"/>
      <c r="G8" s="1450"/>
      <c r="H8" s="1453"/>
      <c r="I8" s="285" t="s">
        <v>286</v>
      </c>
      <c r="J8" s="285" t="s">
        <v>287</v>
      </c>
      <c r="K8" s="286" t="s">
        <v>288</v>
      </c>
      <c r="L8" s="286" t="s">
        <v>289</v>
      </c>
      <c r="M8" s="286" t="s">
        <v>60</v>
      </c>
      <c r="N8" s="286" t="s">
        <v>290</v>
      </c>
      <c r="O8" s="1428"/>
      <c r="P8" s="1428"/>
      <c r="Q8" s="1428"/>
      <c r="R8" s="1419"/>
      <c r="S8" s="1419"/>
      <c r="T8" s="1419"/>
      <c r="U8" s="1428"/>
      <c r="V8" s="1456"/>
      <c r="W8" s="1410"/>
      <c r="X8" s="1431"/>
      <c r="Y8" s="1434"/>
      <c r="Z8" s="1437"/>
      <c r="AA8" s="1437"/>
      <c r="AC8" s="284"/>
      <c r="AD8" s="284"/>
      <c r="AE8" s="284"/>
      <c r="AF8" s="284"/>
      <c r="AG8" s="284"/>
      <c r="AH8" s="284"/>
      <c r="AI8" s="284"/>
      <c r="AJ8" s="284"/>
    </row>
    <row r="9" spans="1:36" ht="20.100000000000001" customHeight="1" thickBot="1">
      <c r="B9" s="1462" t="s">
        <v>437</v>
      </c>
      <c r="C9" s="1463"/>
      <c r="D9" s="1463"/>
      <c r="E9" s="1463"/>
      <c r="F9" s="1463"/>
      <c r="G9" s="1464"/>
      <c r="H9" s="1465"/>
      <c r="I9" s="1465"/>
      <c r="J9" s="1465"/>
      <c r="K9" s="1465"/>
      <c r="L9" s="1465"/>
      <c r="M9" s="1465"/>
      <c r="N9" s="1465"/>
      <c r="O9" s="1465"/>
      <c r="P9" s="1465"/>
      <c r="Q9" s="1465"/>
      <c r="R9" s="1465"/>
      <c r="S9" s="1465"/>
      <c r="T9" s="1465"/>
      <c r="U9" s="1465"/>
      <c r="V9" s="1465"/>
      <c r="W9" s="1466"/>
      <c r="X9" s="288" t="s">
        <v>61</v>
      </c>
      <c r="Y9" s="289" t="s">
        <v>61</v>
      </c>
      <c r="Z9" s="289" t="s">
        <v>61</v>
      </c>
      <c r="AA9" s="289" t="s">
        <v>61</v>
      </c>
    </row>
    <row r="10" spans="1:36" ht="18.75" customHeight="1">
      <c r="B10" s="291">
        <v>1</v>
      </c>
      <c r="C10" s="292"/>
      <c r="D10" s="293"/>
      <c r="E10" s="294"/>
      <c r="F10" s="295"/>
      <c r="G10" s="296" t="str">
        <f t="shared" ref="G10:G42" si="0">IF(OR(E10="",F10=""),"",E10*F10)</f>
        <v/>
      </c>
      <c r="H10" s="297"/>
      <c r="I10" s="298"/>
      <c r="J10" s="298"/>
      <c r="K10" s="298"/>
      <c r="L10" s="298"/>
      <c r="M10" s="298"/>
      <c r="N10" s="298"/>
      <c r="O10" s="298"/>
      <c r="P10" s="298"/>
      <c r="Q10" s="298"/>
      <c r="R10" s="298"/>
      <c r="S10" s="298"/>
      <c r="T10" s="298"/>
      <c r="U10" s="298">
        <f>SUM(I10:T10)</f>
        <v>0</v>
      </c>
      <c r="V10" s="298"/>
      <c r="W10" s="299">
        <f t="shared" ref="W10:W42" si="1">SUM(U10,V10)</f>
        <v>0</v>
      </c>
      <c r="X10" s="300" t="str">
        <f t="shared" ref="X10:X42" si="2">IF(G10="","",IF(E10*F10=G10,"○","×"))</f>
        <v/>
      </c>
      <c r="Y10" s="301" t="str">
        <f t="shared" ref="Y10:Y42" si="3">IF(AND(G10="",W10=0),"",IF(G10=W10,"○","×"))</f>
        <v/>
      </c>
      <c r="Z10" s="301" t="str">
        <f t="shared" ref="Z10:AA25" si="4">IF($G10="","",IF(INT(E10)=E10,"ー","あり"))</f>
        <v/>
      </c>
      <c r="AA10" s="301" t="str">
        <f t="shared" si="4"/>
        <v/>
      </c>
    </row>
    <row r="11" spans="1:36" ht="18.75" customHeight="1">
      <c r="B11" s="302">
        <v>2</v>
      </c>
      <c r="C11" s="303"/>
      <c r="D11" s="304"/>
      <c r="E11" s="305"/>
      <c r="F11" s="64"/>
      <c r="G11" s="306" t="str">
        <f t="shared" si="0"/>
        <v/>
      </c>
      <c r="H11" s="307"/>
      <c r="I11" s="308"/>
      <c r="J11" s="308"/>
      <c r="K11" s="308"/>
      <c r="L11" s="308"/>
      <c r="M11" s="308"/>
      <c r="N11" s="308"/>
      <c r="O11" s="308"/>
      <c r="P11" s="308"/>
      <c r="Q11" s="308"/>
      <c r="R11" s="308"/>
      <c r="S11" s="308"/>
      <c r="T11" s="308"/>
      <c r="U11" s="308">
        <f t="shared" ref="U11:U17" si="5">SUM(I11:T11)</f>
        <v>0</v>
      </c>
      <c r="V11" s="308"/>
      <c r="W11" s="309">
        <f t="shared" si="1"/>
        <v>0</v>
      </c>
      <c r="X11" s="300" t="str">
        <f t="shared" si="2"/>
        <v/>
      </c>
      <c r="Y11" s="301" t="str">
        <f t="shared" si="3"/>
        <v/>
      </c>
      <c r="Z11" s="301" t="str">
        <f t="shared" si="4"/>
        <v/>
      </c>
      <c r="AA11" s="301" t="str">
        <f t="shared" si="4"/>
        <v/>
      </c>
    </row>
    <row r="12" spans="1:36" ht="18.75" customHeight="1">
      <c r="B12" s="302">
        <v>3</v>
      </c>
      <c r="C12" s="303"/>
      <c r="D12" s="304"/>
      <c r="E12" s="305"/>
      <c r="F12" s="64"/>
      <c r="G12" s="306" t="str">
        <f t="shared" si="0"/>
        <v/>
      </c>
      <c r="H12" s="307"/>
      <c r="I12" s="308"/>
      <c r="J12" s="308"/>
      <c r="K12" s="308"/>
      <c r="L12" s="308"/>
      <c r="M12" s="308"/>
      <c r="N12" s="308"/>
      <c r="O12" s="308"/>
      <c r="P12" s="308"/>
      <c r="Q12" s="308"/>
      <c r="R12" s="308"/>
      <c r="S12" s="308"/>
      <c r="T12" s="308"/>
      <c r="U12" s="308">
        <f t="shared" si="5"/>
        <v>0</v>
      </c>
      <c r="V12" s="308"/>
      <c r="W12" s="309">
        <f t="shared" si="1"/>
        <v>0</v>
      </c>
      <c r="X12" s="300" t="str">
        <f t="shared" si="2"/>
        <v/>
      </c>
      <c r="Y12" s="301" t="str">
        <f t="shared" si="3"/>
        <v/>
      </c>
      <c r="Z12" s="301" t="str">
        <f t="shared" si="4"/>
        <v/>
      </c>
      <c r="AA12" s="301" t="str">
        <f t="shared" si="4"/>
        <v/>
      </c>
    </row>
    <row r="13" spans="1:36" ht="18.75" customHeight="1">
      <c r="B13" s="302">
        <v>4</v>
      </c>
      <c r="C13" s="303"/>
      <c r="D13" s="304"/>
      <c r="E13" s="305"/>
      <c r="F13" s="64"/>
      <c r="G13" s="306" t="str">
        <f t="shared" si="0"/>
        <v/>
      </c>
      <c r="H13" s="307"/>
      <c r="I13" s="308"/>
      <c r="J13" s="310"/>
      <c r="K13" s="308"/>
      <c r="L13" s="308"/>
      <c r="M13" s="308"/>
      <c r="N13" s="308"/>
      <c r="O13" s="308"/>
      <c r="P13" s="308"/>
      <c r="Q13" s="308"/>
      <c r="R13" s="308"/>
      <c r="S13" s="308"/>
      <c r="T13" s="308"/>
      <c r="U13" s="308">
        <f t="shared" si="5"/>
        <v>0</v>
      </c>
      <c r="V13" s="308"/>
      <c r="W13" s="309">
        <f t="shared" si="1"/>
        <v>0</v>
      </c>
      <c r="X13" s="300" t="str">
        <f t="shared" si="2"/>
        <v/>
      </c>
      <c r="Y13" s="301" t="str">
        <f t="shared" si="3"/>
        <v/>
      </c>
      <c r="Z13" s="301" t="str">
        <f t="shared" si="4"/>
        <v/>
      </c>
      <c r="AA13" s="301" t="str">
        <f t="shared" si="4"/>
        <v/>
      </c>
    </row>
    <row r="14" spans="1:36" ht="18.75" customHeight="1">
      <c r="B14" s="291">
        <v>5</v>
      </c>
      <c r="C14" s="303"/>
      <c r="D14" s="304"/>
      <c r="E14" s="305"/>
      <c r="F14" s="64"/>
      <c r="G14" s="306" t="str">
        <f t="shared" si="0"/>
        <v/>
      </c>
      <c r="H14" s="307"/>
      <c r="I14" s="308"/>
      <c r="J14" s="308"/>
      <c r="K14" s="308"/>
      <c r="L14" s="308"/>
      <c r="M14" s="308"/>
      <c r="N14" s="308"/>
      <c r="O14" s="308"/>
      <c r="P14" s="308"/>
      <c r="Q14" s="308"/>
      <c r="R14" s="308"/>
      <c r="S14" s="308"/>
      <c r="T14" s="308"/>
      <c r="U14" s="308">
        <f t="shared" si="5"/>
        <v>0</v>
      </c>
      <c r="V14" s="308"/>
      <c r="W14" s="309">
        <f t="shared" si="1"/>
        <v>0</v>
      </c>
      <c r="X14" s="300" t="str">
        <f t="shared" si="2"/>
        <v/>
      </c>
      <c r="Y14" s="301" t="str">
        <f t="shared" si="3"/>
        <v/>
      </c>
      <c r="Z14" s="301" t="str">
        <f t="shared" si="4"/>
        <v/>
      </c>
      <c r="AA14" s="301" t="str">
        <f t="shared" si="4"/>
        <v/>
      </c>
    </row>
    <row r="15" spans="1:36" ht="18.75" customHeight="1">
      <c r="B15" s="302">
        <v>6</v>
      </c>
      <c r="C15" s="303"/>
      <c r="D15" s="304"/>
      <c r="E15" s="305"/>
      <c r="F15" s="64"/>
      <c r="G15" s="306" t="str">
        <f t="shared" si="0"/>
        <v/>
      </c>
      <c r="H15" s="307"/>
      <c r="I15" s="308"/>
      <c r="J15" s="308"/>
      <c r="K15" s="308"/>
      <c r="L15" s="308"/>
      <c r="M15" s="308"/>
      <c r="N15" s="308"/>
      <c r="O15" s="308"/>
      <c r="P15" s="308"/>
      <c r="Q15" s="308"/>
      <c r="R15" s="308"/>
      <c r="S15" s="308"/>
      <c r="T15" s="308"/>
      <c r="U15" s="308">
        <f t="shared" si="5"/>
        <v>0</v>
      </c>
      <c r="V15" s="308"/>
      <c r="W15" s="309">
        <f t="shared" si="1"/>
        <v>0</v>
      </c>
      <c r="X15" s="300" t="str">
        <f t="shared" si="2"/>
        <v/>
      </c>
      <c r="Y15" s="301" t="str">
        <f t="shared" si="3"/>
        <v/>
      </c>
      <c r="Z15" s="301" t="str">
        <f t="shared" si="4"/>
        <v/>
      </c>
      <c r="AA15" s="301" t="str">
        <f t="shared" si="4"/>
        <v/>
      </c>
    </row>
    <row r="16" spans="1:36" ht="18.75" customHeight="1">
      <c r="B16" s="302">
        <v>7</v>
      </c>
      <c r="C16" s="303"/>
      <c r="D16" s="304"/>
      <c r="E16" s="305"/>
      <c r="F16" s="64"/>
      <c r="G16" s="306" t="str">
        <f t="shared" si="0"/>
        <v/>
      </c>
      <c r="H16" s="307"/>
      <c r="I16" s="308"/>
      <c r="J16" s="308"/>
      <c r="K16" s="308"/>
      <c r="L16" s="308"/>
      <c r="M16" s="308"/>
      <c r="N16" s="308"/>
      <c r="O16" s="308"/>
      <c r="P16" s="308"/>
      <c r="Q16" s="308"/>
      <c r="R16" s="308"/>
      <c r="S16" s="308"/>
      <c r="T16" s="308"/>
      <c r="U16" s="308">
        <f t="shared" si="5"/>
        <v>0</v>
      </c>
      <c r="V16" s="308"/>
      <c r="W16" s="309">
        <f t="shared" si="1"/>
        <v>0</v>
      </c>
      <c r="X16" s="300" t="str">
        <f t="shared" si="2"/>
        <v/>
      </c>
      <c r="Y16" s="301" t="str">
        <f t="shared" si="3"/>
        <v/>
      </c>
      <c r="Z16" s="301" t="str">
        <f t="shared" si="4"/>
        <v/>
      </c>
      <c r="AA16" s="301" t="str">
        <f t="shared" si="4"/>
        <v/>
      </c>
    </row>
    <row r="17" spans="2:27" ht="18.75" customHeight="1">
      <c r="B17" s="302">
        <v>8</v>
      </c>
      <c r="C17" s="303"/>
      <c r="D17" s="304"/>
      <c r="E17" s="305"/>
      <c r="F17" s="64"/>
      <c r="G17" s="306" t="str">
        <f t="shared" si="0"/>
        <v/>
      </c>
      <c r="H17" s="307"/>
      <c r="I17" s="308"/>
      <c r="J17" s="308"/>
      <c r="K17" s="308"/>
      <c r="L17" s="308"/>
      <c r="M17" s="308"/>
      <c r="N17" s="308"/>
      <c r="O17" s="308"/>
      <c r="P17" s="308"/>
      <c r="Q17" s="308"/>
      <c r="R17" s="308"/>
      <c r="S17" s="308"/>
      <c r="T17" s="308"/>
      <c r="U17" s="308">
        <f t="shared" si="5"/>
        <v>0</v>
      </c>
      <c r="V17" s="308"/>
      <c r="W17" s="309">
        <f t="shared" si="1"/>
        <v>0</v>
      </c>
      <c r="X17" s="300" t="str">
        <f t="shared" si="2"/>
        <v/>
      </c>
      <c r="Y17" s="301" t="str">
        <f t="shared" si="3"/>
        <v/>
      </c>
      <c r="Z17" s="301" t="str">
        <f t="shared" si="4"/>
        <v/>
      </c>
      <c r="AA17" s="301" t="str">
        <f t="shared" si="4"/>
        <v/>
      </c>
    </row>
    <row r="18" spans="2:27" ht="18.75" customHeight="1">
      <c r="B18" s="291">
        <v>9</v>
      </c>
      <c r="C18" s="292"/>
      <c r="D18" s="293"/>
      <c r="E18" s="294"/>
      <c r="F18" s="295"/>
      <c r="G18" s="296" t="str">
        <f t="shared" si="0"/>
        <v/>
      </c>
      <c r="H18" s="297"/>
      <c r="I18" s="298"/>
      <c r="J18" s="298"/>
      <c r="K18" s="298"/>
      <c r="L18" s="298"/>
      <c r="M18" s="298"/>
      <c r="N18" s="298"/>
      <c r="O18" s="298"/>
      <c r="P18" s="298"/>
      <c r="Q18" s="298"/>
      <c r="R18" s="298"/>
      <c r="S18" s="298"/>
      <c r="T18" s="298"/>
      <c r="U18" s="298">
        <f>SUM(I18:T18)</f>
        <v>0</v>
      </c>
      <c r="V18" s="298"/>
      <c r="W18" s="299">
        <f t="shared" si="1"/>
        <v>0</v>
      </c>
      <c r="X18" s="300" t="str">
        <f t="shared" si="2"/>
        <v/>
      </c>
      <c r="Y18" s="301" t="str">
        <f t="shared" si="3"/>
        <v/>
      </c>
      <c r="Z18" s="301" t="str">
        <f t="shared" si="4"/>
        <v/>
      </c>
      <c r="AA18" s="301" t="str">
        <f t="shared" si="4"/>
        <v/>
      </c>
    </row>
    <row r="19" spans="2:27" ht="18.75" customHeight="1">
      <c r="B19" s="302">
        <v>10</v>
      </c>
      <c r="C19" s="303"/>
      <c r="D19" s="304"/>
      <c r="E19" s="305"/>
      <c r="F19" s="64"/>
      <c r="G19" s="306" t="str">
        <f t="shared" si="0"/>
        <v/>
      </c>
      <c r="H19" s="307"/>
      <c r="I19" s="308"/>
      <c r="J19" s="308"/>
      <c r="K19" s="308"/>
      <c r="L19" s="308"/>
      <c r="M19" s="308"/>
      <c r="N19" s="308"/>
      <c r="O19" s="308"/>
      <c r="P19" s="308"/>
      <c r="Q19" s="308"/>
      <c r="R19" s="308"/>
      <c r="S19" s="308"/>
      <c r="T19" s="308"/>
      <c r="U19" s="308">
        <f t="shared" ref="U19:U25" si="6">SUM(I19:T19)</f>
        <v>0</v>
      </c>
      <c r="V19" s="308"/>
      <c r="W19" s="309">
        <f t="shared" si="1"/>
        <v>0</v>
      </c>
      <c r="X19" s="300" t="str">
        <f t="shared" si="2"/>
        <v/>
      </c>
      <c r="Y19" s="301" t="str">
        <f t="shared" si="3"/>
        <v/>
      </c>
      <c r="Z19" s="301" t="str">
        <f t="shared" si="4"/>
        <v/>
      </c>
      <c r="AA19" s="301" t="str">
        <f t="shared" si="4"/>
        <v/>
      </c>
    </row>
    <row r="20" spans="2:27" ht="18.75" customHeight="1">
      <c r="B20" s="302">
        <v>11</v>
      </c>
      <c r="C20" s="303"/>
      <c r="D20" s="304"/>
      <c r="E20" s="305"/>
      <c r="F20" s="64"/>
      <c r="G20" s="306" t="str">
        <f t="shared" si="0"/>
        <v/>
      </c>
      <c r="H20" s="307"/>
      <c r="I20" s="308"/>
      <c r="J20" s="308"/>
      <c r="K20" s="308"/>
      <c r="L20" s="308"/>
      <c r="M20" s="308"/>
      <c r="N20" s="308"/>
      <c r="O20" s="308"/>
      <c r="P20" s="308"/>
      <c r="Q20" s="308"/>
      <c r="R20" s="308"/>
      <c r="S20" s="308"/>
      <c r="T20" s="308"/>
      <c r="U20" s="308">
        <f t="shared" si="6"/>
        <v>0</v>
      </c>
      <c r="V20" s="308"/>
      <c r="W20" s="309">
        <f t="shared" si="1"/>
        <v>0</v>
      </c>
      <c r="X20" s="300" t="str">
        <f t="shared" si="2"/>
        <v/>
      </c>
      <c r="Y20" s="301" t="str">
        <f t="shared" si="3"/>
        <v/>
      </c>
      <c r="Z20" s="301" t="str">
        <f t="shared" si="4"/>
        <v/>
      </c>
      <c r="AA20" s="301" t="str">
        <f t="shared" si="4"/>
        <v/>
      </c>
    </row>
    <row r="21" spans="2:27" ht="18.75" customHeight="1">
      <c r="B21" s="302">
        <v>12</v>
      </c>
      <c r="C21" s="303"/>
      <c r="D21" s="304"/>
      <c r="E21" s="305"/>
      <c r="F21" s="64"/>
      <c r="G21" s="306" t="str">
        <f t="shared" si="0"/>
        <v/>
      </c>
      <c r="H21" s="307"/>
      <c r="I21" s="308"/>
      <c r="J21" s="310"/>
      <c r="K21" s="308"/>
      <c r="L21" s="308"/>
      <c r="M21" s="308"/>
      <c r="N21" s="308"/>
      <c r="O21" s="308"/>
      <c r="P21" s="308"/>
      <c r="Q21" s="308"/>
      <c r="R21" s="308"/>
      <c r="S21" s="308"/>
      <c r="T21" s="308"/>
      <c r="U21" s="308">
        <f t="shared" si="6"/>
        <v>0</v>
      </c>
      <c r="V21" s="308"/>
      <c r="W21" s="309">
        <f t="shared" si="1"/>
        <v>0</v>
      </c>
      <c r="X21" s="300" t="str">
        <f t="shared" si="2"/>
        <v/>
      </c>
      <c r="Y21" s="301" t="str">
        <f t="shared" si="3"/>
        <v/>
      </c>
      <c r="Z21" s="301" t="str">
        <f t="shared" si="4"/>
        <v/>
      </c>
      <c r="AA21" s="301" t="str">
        <f t="shared" si="4"/>
        <v/>
      </c>
    </row>
    <row r="22" spans="2:27" ht="18.75" customHeight="1">
      <c r="B22" s="291">
        <v>13</v>
      </c>
      <c r="C22" s="303"/>
      <c r="D22" s="304"/>
      <c r="E22" s="305"/>
      <c r="F22" s="64"/>
      <c r="G22" s="306" t="str">
        <f t="shared" si="0"/>
        <v/>
      </c>
      <c r="H22" s="307"/>
      <c r="I22" s="308"/>
      <c r="J22" s="308"/>
      <c r="K22" s="308"/>
      <c r="L22" s="308"/>
      <c r="M22" s="308"/>
      <c r="N22" s="308"/>
      <c r="O22" s="308"/>
      <c r="P22" s="308"/>
      <c r="Q22" s="308"/>
      <c r="R22" s="308"/>
      <c r="S22" s="308"/>
      <c r="T22" s="308"/>
      <c r="U22" s="308">
        <f t="shared" si="6"/>
        <v>0</v>
      </c>
      <c r="V22" s="308"/>
      <c r="W22" s="309">
        <f t="shared" si="1"/>
        <v>0</v>
      </c>
      <c r="X22" s="300" t="str">
        <f t="shared" si="2"/>
        <v/>
      </c>
      <c r="Y22" s="301" t="str">
        <f t="shared" si="3"/>
        <v/>
      </c>
      <c r="Z22" s="301" t="str">
        <f t="shared" si="4"/>
        <v/>
      </c>
      <c r="AA22" s="301" t="str">
        <f t="shared" si="4"/>
        <v/>
      </c>
    </row>
    <row r="23" spans="2:27" ht="18.75" customHeight="1">
      <c r="B23" s="302">
        <v>14</v>
      </c>
      <c r="C23" s="303"/>
      <c r="D23" s="304"/>
      <c r="E23" s="305"/>
      <c r="F23" s="64"/>
      <c r="G23" s="306" t="str">
        <f t="shared" si="0"/>
        <v/>
      </c>
      <c r="H23" s="307"/>
      <c r="I23" s="308"/>
      <c r="J23" s="308"/>
      <c r="K23" s="308"/>
      <c r="L23" s="308"/>
      <c r="M23" s="308"/>
      <c r="N23" s="308"/>
      <c r="O23" s="308"/>
      <c r="P23" s="308"/>
      <c r="Q23" s="308"/>
      <c r="R23" s="308"/>
      <c r="S23" s="308"/>
      <c r="T23" s="308"/>
      <c r="U23" s="308">
        <f t="shared" si="6"/>
        <v>0</v>
      </c>
      <c r="V23" s="308"/>
      <c r="W23" s="309">
        <f t="shared" si="1"/>
        <v>0</v>
      </c>
      <c r="X23" s="300" t="str">
        <f t="shared" si="2"/>
        <v/>
      </c>
      <c r="Y23" s="301" t="str">
        <f t="shared" si="3"/>
        <v/>
      </c>
      <c r="Z23" s="301" t="str">
        <f t="shared" si="4"/>
        <v/>
      </c>
      <c r="AA23" s="301" t="str">
        <f t="shared" si="4"/>
        <v/>
      </c>
    </row>
    <row r="24" spans="2:27" ht="18.75" customHeight="1">
      <c r="B24" s="302">
        <v>15</v>
      </c>
      <c r="C24" s="303"/>
      <c r="D24" s="304"/>
      <c r="E24" s="305"/>
      <c r="F24" s="64"/>
      <c r="G24" s="306" t="str">
        <f t="shared" si="0"/>
        <v/>
      </c>
      <c r="H24" s="307"/>
      <c r="I24" s="308"/>
      <c r="J24" s="308"/>
      <c r="K24" s="308"/>
      <c r="L24" s="308"/>
      <c r="M24" s="308"/>
      <c r="N24" s="308"/>
      <c r="O24" s="308"/>
      <c r="P24" s="308"/>
      <c r="Q24" s="308"/>
      <c r="R24" s="308"/>
      <c r="S24" s="308"/>
      <c r="T24" s="308"/>
      <c r="U24" s="308">
        <f t="shared" si="6"/>
        <v>0</v>
      </c>
      <c r="V24" s="308"/>
      <c r="W24" s="309">
        <f t="shared" si="1"/>
        <v>0</v>
      </c>
      <c r="X24" s="300" t="str">
        <f t="shared" si="2"/>
        <v/>
      </c>
      <c r="Y24" s="301" t="str">
        <f t="shared" si="3"/>
        <v/>
      </c>
      <c r="Z24" s="301" t="str">
        <f t="shared" si="4"/>
        <v/>
      </c>
      <c r="AA24" s="301" t="str">
        <f t="shared" si="4"/>
        <v/>
      </c>
    </row>
    <row r="25" spans="2:27" ht="18.75" customHeight="1">
      <c r="B25" s="302">
        <v>16</v>
      </c>
      <c r="C25" s="303"/>
      <c r="D25" s="304"/>
      <c r="E25" s="305"/>
      <c r="F25" s="64"/>
      <c r="G25" s="306" t="str">
        <f t="shared" si="0"/>
        <v/>
      </c>
      <c r="H25" s="307"/>
      <c r="I25" s="308"/>
      <c r="J25" s="308"/>
      <c r="K25" s="308"/>
      <c r="L25" s="308"/>
      <c r="M25" s="308"/>
      <c r="N25" s="308"/>
      <c r="O25" s="308"/>
      <c r="P25" s="308"/>
      <c r="Q25" s="308"/>
      <c r="R25" s="308"/>
      <c r="S25" s="308"/>
      <c r="T25" s="308"/>
      <c r="U25" s="308">
        <f t="shared" si="6"/>
        <v>0</v>
      </c>
      <c r="V25" s="308"/>
      <c r="W25" s="309">
        <f t="shared" si="1"/>
        <v>0</v>
      </c>
      <c r="X25" s="300" t="str">
        <f t="shared" si="2"/>
        <v/>
      </c>
      <c r="Y25" s="301" t="str">
        <f t="shared" si="3"/>
        <v/>
      </c>
      <c r="Z25" s="301" t="str">
        <f t="shared" si="4"/>
        <v/>
      </c>
      <c r="AA25" s="301" t="str">
        <f t="shared" si="4"/>
        <v/>
      </c>
    </row>
    <row r="26" spans="2:27" ht="18.75" customHeight="1">
      <c r="B26" s="291">
        <v>17</v>
      </c>
      <c r="C26" s="303"/>
      <c r="D26" s="304"/>
      <c r="E26" s="305"/>
      <c r="F26" s="64"/>
      <c r="G26" s="296" t="str">
        <f t="shared" si="0"/>
        <v/>
      </c>
      <c r="H26" s="307"/>
      <c r="I26" s="308"/>
      <c r="J26" s="308"/>
      <c r="K26" s="308"/>
      <c r="L26" s="308"/>
      <c r="M26" s="308"/>
      <c r="N26" s="308"/>
      <c r="O26" s="308"/>
      <c r="P26" s="308"/>
      <c r="Q26" s="308"/>
      <c r="R26" s="308"/>
      <c r="S26" s="308"/>
      <c r="T26" s="308"/>
      <c r="U26" s="308">
        <f t="shared" ref="U26:U42" si="7">SUM(I26:T26)</f>
        <v>0</v>
      </c>
      <c r="V26" s="308"/>
      <c r="W26" s="309">
        <f t="shared" si="1"/>
        <v>0</v>
      </c>
      <c r="X26" s="300" t="str">
        <f t="shared" si="2"/>
        <v/>
      </c>
      <c r="Y26" s="301" t="str">
        <f t="shared" si="3"/>
        <v/>
      </c>
      <c r="Z26" s="301" t="str">
        <f t="shared" ref="Z26:AA42" si="8">IF($G26="","",IF(INT(E26)=E26,"ー","あり"))</f>
        <v/>
      </c>
      <c r="AA26" s="301" t="str">
        <f t="shared" si="8"/>
        <v/>
      </c>
    </row>
    <row r="27" spans="2:27" ht="18.75" customHeight="1">
      <c r="B27" s="302">
        <v>18</v>
      </c>
      <c r="C27" s="303"/>
      <c r="D27" s="304"/>
      <c r="E27" s="305"/>
      <c r="F27" s="64"/>
      <c r="G27" s="306" t="str">
        <f t="shared" si="0"/>
        <v/>
      </c>
      <c r="H27" s="307"/>
      <c r="I27" s="308"/>
      <c r="J27" s="308"/>
      <c r="K27" s="308"/>
      <c r="L27" s="308"/>
      <c r="M27" s="308"/>
      <c r="N27" s="308"/>
      <c r="O27" s="308"/>
      <c r="P27" s="308"/>
      <c r="Q27" s="308"/>
      <c r="R27" s="308"/>
      <c r="S27" s="308"/>
      <c r="T27" s="308"/>
      <c r="U27" s="308">
        <f t="shared" si="7"/>
        <v>0</v>
      </c>
      <c r="V27" s="308"/>
      <c r="W27" s="309">
        <f t="shared" si="1"/>
        <v>0</v>
      </c>
      <c r="X27" s="300" t="str">
        <f t="shared" si="2"/>
        <v/>
      </c>
      <c r="Y27" s="301" t="str">
        <f t="shared" si="3"/>
        <v/>
      </c>
      <c r="Z27" s="301" t="str">
        <f t="shared" si="8"/>
        <v/>
      </c>
      <c r="AA27" s="301" t="str">
        <f t="shared" si="8"/>
        <v/>
      </c>
    </row>
    <row r="28" spans="2:27" ht="18.75" customHeight="1">
      <c r="B28" s="302">
        <v>19</v>
      </c>
      <c r="C28" s="303"/>
      <c r="D28" s="304"/>
      <c r="E28" s="305"/>
      <c r="F28" s="64"/>
      <c r="G28" s="306" t="str">
        <f t="shared" si="0"/>
        <v/>
      </c>
      <c r="H28" s="307"/>
      <c r="I28" s="308"/>
      <c r="J28" s="308"/>
      <c r="K28" s="308"/>
      <c r="L28" s="308"/>
      <c r="M28" s="308"/>
      <c r="N28" s="308"/>
      <c r="O28" s="308"/>
      <c r="P28" s="308"/>
      <c r="Q28" s="308"/>
      <c r="R28" s="308"/>
      <c r="S28" s="308"/>
      <c r="T28" s="308"/>
      <c r="U28" s="308">
        <f t="shared" si="7"/>
        <v>0</v>
      </c>
      <c r="V28" s="308"/>
      <c r="W28" s="309">
        <f t="shared" si="1"/>
        <v>0</v>
      </c>
      <c r="X28" s="300" t="str">
        <f t="shared" si="2"/>
        <v/>
      </c>
      <c r="Y28" s="301" t="str">
        <f t="shared" si="3"/>
        <v/>
      </c>
      <c r="Z28" s="301" t="str">
        <f t="shared" si="8"/>
        <v/>
      </c>
      <c r="AA28" s="301" t="str">
        <f t="shared" si="8"/>
        <v/>
      </c>
    </row>
    <row r="29" spans="2:27" ht="18.75" customHeight="1">
      <c r="B29" s="302">
        <v>20</v>
      </c>
      <c r="C29" s="303"/>
      <c r="D29" s="304"/>
      <c r="E29" s="305"/>
      <c r="F29" s="64"/>
      <c r="G29" s="306" t="str">
        <f t="shared" si="0"/>
        <v/>
      </c>
      <c r="H29" s="307"/>
      <c r="I29" s="308"/>
      <c r="J29" s="308"/>
      <c r="K29" s="308"/>
      <c r="L29" s="308"/>
      <c r="M29" s="308"/>
      <c r="N29" s="308"/>
      <c r="O29" s="308"/>
      <c r="P29" s="308"/>
      <c r="Q29" s="308"/>
      <c r="R29" s="308"/>
      <c r="S29" s="308"/>
      <c r="T29" s="308"/>
      <c r="U29" s="308">
        <f t="shared" si="7"/>
        <v>0</v>
      </c>
      <c r="V29" s="308"/>
      <c r="W29" s="309">
        <f t="shared" si="1"/>
        <v>0</v>
      </c>
      <c r="X29" s="300" t="str">
        <f t="shared" si="2"/>
        <v/>
      </c>
      <c r="Y29" s="301" t="str">
        <f t="shared" si="3"/>
        <v/>
      </c>
      <c r="Z29" s="301" t="str">
        <f t="shared" si="8"/>
        <v/>
      </c>
      <c r="AA29" s="301" t="str">
        <f t="shared" si="8"/>
        <v/>
      </c>
    </row>
    <row r="30" spans="2:27" ht="18.75" customHeight="1">
      <c r="B30" s="291">
        <v>21</v>
      </c>
      <c r="C30" s="303"/>
      <c r="D30" s="304"/>
      <c r="E30" s="305"/>
      <c r="F30" s="64"/>
      <c r="G30" s="306" t="str">
        <f t="shared" si="0"/>
        <v/>
      </c>
      <c r="H30" s="307"/>
      <c r="I30" s="308"/>
      <c r="J30" s="308"/>
      <c r="K30" s="308"/>
      <c r="L30" s="308"/>
      <c r="M30" s="308"/>
      <c r="N30" s="308"/>
      <c r="O30" s="308"/>
      <c r="P30" s="308"/>
      <c r="Q30" s="308"/>
      <c r="R30" s="308"/>
      <c r="S30" s="308"/>
      <c r="T30" s="308"/>
      <c r="U30" s="308">
        <f t="shared" si="7"/>
        <v>0</v>
      </c>
      <c r="V30" s="308"/>
      <c r="W30" s="309">
        <f t="shared" si="1"/>
        <v>0</v>
      </c>
      <c r="X30" s="300" t="str">
        <f t="shared" si="2"/>
        <v/>
      </c>
      <c r="Y30" s="301" t="str">
        <f t="shared" si="3"/>
        <v/>
      </c>
      <c r="Z30" s="301" t="str">
        <f t="shared" si="8"/>
        <v/>
      </c>
      <c r="AA30" s="301" t="str">
        <f t="shared" si="8"/>
        <v/>
      </c>
    </row>
    <row r="31" spans="2:27" ht="18.75" customHeight="1">
      <c r="B31" s="302">
        <v>22</v>
      </c>
      <c r="C31" s="303"/>
      <c r="D31" s="304"/>
      <c r="E31" s="305"/>
      <c r="F31" s="64"/>
      <c r="G31" s="306" t="str">
        <f t="shared" si="0"/>
        <v/>
      </c>
      <c r="H31" s="307"/>
      <c r="I31" s="308"/>
      <c r="J31" s="308"/>
      <c r="K31" s="308"/>
      <c r="L31" s="308"/>
      <c r="M31" s="308"/>
      <c r="N31" s="308"/>
      <c r="O31" s="308"/>
      <c r="P31" s="308"/>
      <c r="Q31" s="308"/>
      <c r="R31" s="308"/>
      <c r="S31" s="308"/>
      <c r="T31" s="308"/>
      <c r="U31" s="308">
        <f t="shared" si="7"/>
        <v>0</v>
      </c>
      <c r="V31" s="308"/>
      <c r="W31" s="309">
        <f t="shared" si="1"/>
        <v>0</v>
      </c>
      <c r="X31" s="300" t="str">
        <f t="shared" si="2"/>
        <v/>
      </c>
      <c r="Y31" s="301" t="str">
        <f t="shared" si="3"/>
        <v/>
      </c>
      <c r="Z31" s="301" t="str">
        <f t="shared" si="8"/>
        <v/>
      </c>
      <c r="AA31" s="301" t="str">
        <f t="shared" si="8"/>
        <v/>
      </c>
    </row>
    <row r="32" spans="2:27" ht="18.75" customHeight="1">
      <c r="B32" s="302">
        <v>23</v>
      </c>
      <c r="C32" s="303"/>
      <c r="D32" s="304"/>
      <c r="E32" s="305"/>
      <c r="F32" s="64"/>
      <c r="G32" s="306" t="str">
        <f t="shared" si="0"/>
        <v/>
      </c>
      <c r="H32" s="307"/>
      <c r="I32" s="308"/>
      <c r="J32" s="308"/>
      <c r="K32" s="308"/>
      <c r="L32" s="308"/>
      <c r="M32" s="308"/>
      <c r="N32" s="308"/>
      <c r="O32" s="308"/>
      <c r="P32" s="308"/>
      <c r="Q32" s="308"/>
      <c r="R32" s="308"/>
      <c r="S32" s="308"/>
      <c r="T32" s="308"/>
      <c r="U32" s="308">
        <f t="shared" si="7"/>
        <v>0</v>
      </c>
      <c r="V32" s="308"/>
      <c r="W32" s="309">
        <f t="shared" si="1"/>
        <v>0</v>
      </c>
      <c r="X32" s="300" t="str">
        <f t="shared" si="2"/>
        <v/>
      </c>
      <c r="Y32" s="301" t="str">
        <f t="shared" si="3"/>
        <v/>
      </c>
      <c r="Z32" s="301" t="str">
        <f t="shared" si="8"/>
        <v/>
      </c>
      <c r="AA32" s="301" t="str">
        <f t="shared" si="8"/>
        <v/>
      </c>
    </row>
    <row r="33" spans="2:27" ht="18.75" customHeight="1">
      <c r="B33" s="302">
        <v>24</v>
      </c>
      <c r="C33" s="303"/>
      <c r="D33" s="304"/>
      <c r="E33" s="305"/>
      <c r="F33" s="64"/>
      <c r="G33" s="306" t="str">
        <f t="shared" si="0"/>
        <v/>
      </c>
      <c r="H33" s="307"/>
      <c r="I33" s="308"/>
      <c r="J33" s="308"/>
      <c r="K33" s="308"/>
      <c r="L33" s="308"/>
      <c r="M33" s="308"/>
      <c r="N33" s="308"/>
      <c r="O33" s="308"/>
      <c r="P33" s="308"/>
      <c r="Q33" s="308"/>
      <c r="R33" s="308"/>
      <c r="S33" s="308"/>
      <c r="T33" s="308"/>
      <c r="U33" s="308">
        <f t="shared" si="7"/>
        <v>0</v>
      </c>
      <c r="V33" s="308"/>
      <c r="W33" s="309">
        <f t="shared" si="1"/>
        <v>0</v>
      </c>
      <c r="X33" s="300" t="str">
        <f t="shared" si="2"/>
        <v/>
      </c>
      <c r="Y33" s="301" t="str">
        <f t="shared" si="3"/>
        <v/>
      </c>
      <c r="Z33" s="301" t="str">
        <f t="shared" si="8"/>
        <v/>
      </c>
      <c r="AA33" s="301" t="str">
        <f t="shared" si="8"/>
        <v/>
      </c>
    </row>
    <row r="34" spans="2:27" ht="18.75" customHeight="1">
      <c r="B34" s="291">
        <v>25</v>
      </c>
      <c r="C34" s="303"/>
      <c r="D34" s="304"/>
      <c r="E34" s="305"/>
      <c r="F34" s="64"/>
      <c r="G34" s="296" t="str">
        <f t="shared" si="0"/>
        <v/>
      </c>
      <c r="H34" s="307"/>
      <c r="I34" s="308"/>
      <c r="J34" s="308"/>
      <c r="K34" s="308"/>
      <c r="L34" s="308"/>
      <c r="M34" s="308"/>
      <c r="N34" s="308"/>
      <c r="O34" s="308"/>
      <c r="P34" s="308"/>
      <c r="Q34" s="308"/>
      <c r="R34" s="308"/>
      <c r="S34" s="308"/>
      <c r="T34" s="308"/>
      <c r="U34" s="308">
        <f t="shared" si="7"/>
        <v>0</v>
      </c>
      <c r="V34" s="308"/>
      <c r="W34" s="309">
        <f t="shared" si="1"/>
        <v>0</v>
      </c>
      <c r="X34" s="300" t="str">
        <f t="shared" si="2"/>
        <v/>
      </c>
      <c r="Y34" s="301" t="str">
        <f t="shared" si="3"/>
        <v/>
      </c>
      <c r="Z34" s="301" t="str">
        <f t="shared" si="8"/>
        <v/>
      </c>
      <c r="AA34" s="301" t="str">
        <f t="shared" si="8"/>
        <v/>
      </c>
    </row>
    <row r="35" spans="2:27" ht="18.75" customHeight="1">
      <c r="B35" s="302">
        <v>26</v>
      </c>
      <c r="C35" s="303"/>
      <c r="D35" s="304"/>
      <c r="E35" s="305"/>
      <c r="F35" s="64"/>
      <c r="G35" s="306" t="str">
        <f t="shared" si="0"/>
        <v/>
      </c>
      <c r="H35" s="307"/>
      <c r="I35" s="308"/>
      <c r="J35" s="308"/>
      <c r="K35" s="308"/>
      <c r="L35" s="308"/>
      <c r="M35" s="308"/>
      <c r="N35" s="308"/>
      <c r="O35" s="308"/>
      <c r="P35" s="308"/>
      <c r="Q35" s="308"/>
      <c r="R35" s="308"/>
      <c r="S35" s="308"/>
      <c r="T35" s="308"/>
      <c r="U35" s="308">
        <f t="shared" si="7"/>
        <v>0</v>
      </c>
      <c r="V35" s="308"/>
      <c r="W35" s="309">
        <f t="shared" si="1"/>
        <v>0</v>
      </c>
      <c r="X35" s="300" t="str">
        <f t="shared" si="2"/>
        <v/>
      </c>
      <c r="Y35" s="301" t="str">
        <f t="shared" si="3"/>
        <v/>
      </c>
      <c r="Z35" s="301" t="str">
        <f t="shared" si="8"/>
        <v/>
      </c>
      <c r="AA35" s="301" t="str">
        <f t="shared" si="8"/>
        <v/>
      </c>
    </row>
    <row r="36" spans="2:27" ht="18.75" customHeight="1">
      <c r="B36" s="302">
        <v>27</v>
      </c>
      <c r="C36" s="303"/>
      <c r="D36" s="304"/>
      <c r="E36" s="305"/>
      <c r="F36" s="64"/>
      <c r="G36" s="306" t="str">
        <f t="shared" si="0"/>
        <v/>
      </c>
      <c r="H36" s="307"/>
      <c r="I36" s="308"/>
      <c r="J36" s="308"/>
      <c r="K36" s="308"/>
      <c r="L36" s="308"/>
      <c r="M36" s="308"/>
      <c r="N36" s="308"/>
      <c r="O36" s="308"/>
      <c r="P36" s="308"/>
      <c r="Q36" s="308"/>
      <c r="R36" s="308"/>
      <c r="S36" s="308"/>
      <c r="T36" s="308"/>
      <c r="U36" s="308">
        <f t="shared" si="7"/>
        <v>0</v>
      </c>
      <c r="V36" s="308"/>
      <c r="W36" s="309">
        <f t="shared" si="1"/>
        <v>0</v>
      </c>
      <c r="X36" s="300" t="str">
        <f t="shared" si="2"/>
        <v/>
      </c>
      <c r="Y36" s="301" t="str">
        <f t="shared" si="3"/>
        <v/>
      </c>
      <c r="Z36" s="301" t="str">
        <f t="shared" si="8"/>
        <v/>
      </c>
      <c r="AA36" s="301" t="str">
        <f t="shared" si="8"/>
        <v/>
      </c>
    </row>
    <row r="37" spans="2:27" ht="18.75" customHeight="1">
      <c r="B37" s="302">
        <v>28</v>
      </c>
      <c r="C37" s="303"/>
      <c r="D37" s="304"/>
      <c r="E37" s="305"/>
      <c r="F37" s="64"/>
      <c r="G37" s="306" t="str">
        <f t="shared" si="0"/>
        <v/>
      </c>
      <c r="H37" s="307"/>
      <c r="I37" s="308"/>
      <c r="J37" s="308"/>
      <c r="K37" s="308"/>
      <c r="L37" s="308"/>
      <c r="M37" s="308"/>
      <c r="N37" s="308"/>
      <c r="O37" s="308"/>
      <c r="P37" s="308"/>
      <c r="Q37" s="308"/>
      <c r="R37" s="308"/>
      <c r="S37" s="308"/>
      <c r="T37" s="308"/>
      <c r="U37" s="308">
        <f t="shared" si="7"/>
        <v>0</v>
      </c>
      <c r="V37" s="308"/>
      <c r="W37" s="309">
        <f t="shared" si="1"/>
        <v>0</v>
      </c>
      <c r="X37" s="300" t="str">
        <f t="shared" si="2"/>
        <v/>
      </c>
      <c r="Y37" s="301" t="str">
        <f t="shared" si="3"/>
        <v/>
      </c>
      <c r="Z37" s="301" t="str">
        <f t="shared" si="8"/>
        <v/>
      </c>
      <c r="AA37" s="301" t="str">
        <f t="shared" si="8"/>
        <v/>
      </c>
    </row>
    <row r="38" spans="2:27" ht="18.75" customHeight="1">
      <c r="B38" s="291">
        <v>29</v>
      </c>
      <c r="C38" s="303"/>
      <c r="D38" s="304"/>
      <c r="E38" s="305"/>
      <c r="F38" s="64"/>
      <c r="G38" s="306" t="str">
        <f t="shared" si="0"/>
        <v/>
      </c>
      <c r="H38" s="307"/>
      <c r="I38" s="308"/>
      <c r="J38" s="308"/>
      <c r="K38" s="308"/>
      <c r="L38" s="308"/>
      <c r="M38" s="308"/>
      <c r="N38" s="308"/>
      <c r="O38" s="308"/>
      <c r="P38" s="308"/>
      <c r="Q38" s="308"/>
      <c r="R38" s="308"/>
      <c r="S38" s="308"/>
      <c r="T38" s="308"/>
      <c r="U38" s="308">
        <f t="shared" si="7"/>
        <v>0</v>
      </c>
      <c r="V38" s="308"/>
      <c r="W38" s="309">
        <f t="shared" si="1"/>
        <v>0</v>
      </c>
      <c r="X38" s="300" t="str">
        <f t="shared" si="2"/>
        <v/>
      </c>
      <c r="Y38" s="301" t="str">
        <f t="shared" si="3"/>
        <v/>
      </c>
      <c r="Z38" s="301" t="str">
        <f t="shared" si="8"/>
        <v/>
      </c>
      <c r="AA38" s="301" t="str">
        <f t="shared" si="8"/>
        <v/>
      </c>
    </row>
    <row r="39" spans="2:27" ht="18.75" customHeight="1">
      <c r="B39" s="302">
        <v>30</v>
      </c>
      <c r="C39" s="303"/>
      <c r="D39" s="304"/>
      <c r="E39" s="305"/>
      <c r="F39" s="64"/>
      <c r="G39" s="306" t="str">
        <f t="shared" si="0"/>
        <v/>
      </c>
      <c r="H39" s="307"/>
      <c r="I39" s="308"/>
      <c r="J39" s="308"/>
      <c r="K39" s="308"/>
      <c r="L39" s="308"/>
      <c r="M39" s="308"/>
      <c r="N39" s="308"/>
      <c r="O39" s="308"/>
      <c r="P39" s="308"/>
      <c r="Q39" s="308"/>
      <c r="R39" s="308"/>
      <c r="S39" s="308"/>
      <c r="T39" s="308"/>
      <c r="U39" s="308">
        <f t="shared" si="7"/>
        <v>0</v>
      </c>
      <c r="V39" s="308"/>
      <c r="W39" s="309">
        <f t="shared" si="1"/>
        <v>0</v>
      </c>
      <c r="X39" s="300" t="str">
        <f t="shared" si="2"/>
        <v/>
      </c>
      <c r="Y39" s="301" t="str">
        <f t="shared" si="3"/>
        <v/>
      </c>
      <c r="Z39" s="301" t="str">
        <f t="shared" si="8"/>
        <v/>
      </c>
      <c r="AA39" s="301" t="str">
        <f t="shared" si="8"/>
        <v/>
      </c>
    </row>
    <row r="40" spans="2:27" ht="18.75" customHeight="1">
      <c r="B40" s="302">
        <v>31</v>
      </c>
      <c r="C40" s="303"/>
      <c r="D40" s="304"/>
      <c r="E40" s="305"/>
      <c r="F40" s="64"/>
      <c r="G40" s="306" t="str">
        <f t="shared" si="0"/>
        <v/>
      </c>
      <c r="H40" s="307"/>
      <c r="I40" s="308"/>
      <c r="J40" s="308"/>
      <c r="K40" s="308"/>
      <c r="L40" s="308"/>
      <c r="M40" s="308"/>
      <c r="N40" s="308"/>
      <c r="O40" s="308"/>
      <c r="P40" s="308"/>
      <c r="Q40" s="308"/>
      <c r="R40" s="308"/>
      <c r="S40" s="308"/>
      <c r="T40" s="308"/>
      <c r="U40" s="308">
        <f t="shared" si="7"/>
        <v>0</v>
      </c>
      <c r="V40" s="308"/>
      <c r="W40" s="309">
        <f t="shared" si="1"/>
        <v>0</v>
      </c>
      <c r="X40" s="300" t="str">
        <f t="shared" si="2"/>
        <v/>
      </c>
      <c r="Y40" s="301" t="str">
        <f t="shared" si="3"/>
        <v/>
      </c>
      <c r="Z40" s="301" t="str">
        <f t="shared" si="8"/>
        <v/>
      </c>
      <c r="AA40" s="301" t="str">
        <f t="shared" si="8"/>
        <v/>
      </c>
    </row>
    <row r="41" spans="2:27" ht="18.75" customHeight="1">
      <c r="B41" s="302">
        <v>32</v>
      </c>
      <c r="C41" s="303"/>
      <c r="D41" s="304"/>
      <c r="E41" s="305"/>
      <c r="F41" s="64"/>
      <c r="G41" s="306" t="str">
        <f t="shared" si="0"/>
        <v/>
      </c>
      <c r="H41" s="307"/>
      <c r="I41" s="308"/>
      <c r="J41" s="308"/>
      <c r="K41" s="308"/>
      <c r="L41" s="308"/>
      <c r="M41" s="308"/>
      <c r="N41" s="308"/>
      <c r="O41" s="308"/>
      <c r="P41" s="308"/>
      <c r="Q41" s="308"/>
      <c r="R41" s="308"/>
      <c r="S41" s="308"/>
      <c r="T41" s="308"/>
      <c r="U41" s="308">
        <f t="shared" si="7"/>
        <v>0</v>
      </c>
      <c r="V41" s="308"/>
      <c r="W41" s="309">
        <f t="shared" si="1"/>
        <v>0</v>
      </c>
      <c r="X41" s="300" t="str">
        <f t="shared" si="2"/>
        <v/>
      </c>
      <c r="Y41" s="301" t="str">
        <f t="shared" si="3"/>
        <v/>
      </c>
      <c r="Z41" s="301" t="str">
        <f t="shared" si="8"/>
        <v/>
      </c>
      <c r="AA41" s="301" t="str">
        <f t="shared" si="8"/>
        <v/>
      </c>
    </row>
    <row r="42" spans="2:27" ht="18.75" customHeight="1" thickBot="1">
      <c r="B42" s="291">
        <v>33</v>
      </c>
      <c r="C42" s="303"/>
      <c r="D42" s="304"/>
      <c r="E42" s="305"/>
      <c r="F42" s="64"/>
      <c r="G42" s="296" t="str">
        <f t="shared" si="0"/>
        <v/>
      </c>
      <c r="H42" s="307"/>
      <c r="I42" s="308"/>
      <c r="J42" s="308"/>
      <c r="K42" s="308"/>
      <c r="L42" s="308"/>
      <c r="M42" s="308"/>
      <c r="N42" s="308"/>
      <c r="O42" s="308"/>
      <c r="P42" s="308"/>
      <c r="Q42" s="308"/>
      <c r="R42" s="308"/>
      <c r="S42" s="308"/>
      <c r="T42" s="308"/>
      <c r="U42" s="308">
        <f t="shared" si="7"/>
        <v>0</v>
      </c>
      <c r="V42" s="308"/>
      <c r="W42" s="309">
        <f t="shared" si="1"/>
        <v>0</v>
      </c>
      <c r="X42" s="300" t="str">
        <f t="shared" si="2"/>
        <v/>
      </c>
      <c r="Y42" s="301" t="str">
        <f t="shared" si="3"/>
        <v/>
      </c>
      <c r="Z42" s="301" t="str">
        <f t="shared" si="8"/>
        <v/>
      </c>
      <c r="AA42" s="301" t="str">
        <f t="shared" si="8"/>
        <v/>
      </c>
    </row>
    <row r="43" spans="2:27" ht="18.75" customHeight="1" thickBot="1">
      <c r="B43" s="1467" t="str">
        <f>B9&amp;"の計"</f>
        <v>見積書１【太陽光発電設備（蓄電池以外、自営線以外）】の計</v>
      </c>
      <c r="C43" s="1468"/>
      <c r="D43" s="1468"/>
      <c r="E43" s="1468"/>
      <c r="F43" s="1469"/>
      <c r="G43" s="317">
        <f>SUM(G10:G42)</f>
        <v>0</v>
      </c>
      <c r="H43" s="318"/>
      <c r="I43" s="319">
        <f t="shared" ref="I43:W43" si="9">SUM(I10:I42)</f>
        <v>0</v>
      </c>
      <c r="J43" s="319">
        <f t="shared" si="9"/>
        <v>0</v>
      </c>
      <c r="K43" s="319">
        <f t="shared" si="9"/>
        <v>0</v>
      </c>
      <c r="L43" s="319">
        <f t="shared" si="9"/>
        <v>0</v>
      </c>
      <c r="M43" s="319">
        <f t="shared" si="9"/>
        <v>0</v>
      </c>
      <c r="N43" s="319">
        <f t="shared" si="9"/>
        <v>0</v>
      </c>
      <c r="O43" s="319">
        <f t="shared" si="9"/>
        <v>0</v>
      </c>
      <c r="P43" s="319">
        <f t="shared" si="9"/>
        <v>0</v>
      </c>
      <c r="Q43" s="319">
        <f t="shared" si="9"/>
        <v>0</v>
      </c>
      <c r="R43" s="319">
        <f t="shared" si="9"/>
        <v>0</v>
      </c>
      <c r="S43" s="319">
        <f t="shared" si="9"/>
        <v>0</v>
      </c>
      <c r="T43" s="319">
        <f t="shared" si="9"/>
        <v>0</v>
      </c>
      <c r="U43" s="319">
        <f t="shared" si="9"/>
        <v>0</v>
      </c>
      <c r="V43" s="319">
        <f t="shared" si="9"/>
        <v>0</v>
      </c>
      <c r="W43" s="320">
        <f t="shared" si="9"/>
        <v>0</v>
      </c>
      <c r="X43" s="288" t="s">
        <v>61</v>
      </c>
      <c r="Y43" s="301" t="str">
        <f>IF(AND(G43=0,W43=0),"",IF(G43=W43,"○","×"))</f>
        <v/>
      </c>
      <c r="Z43" s="289" t="s">
        <v>61</v>
      </c>
      <c r="AA43" s="289" t="s">
        <v>61</v>
      </c>
    </row>
    <row r="44" spans="2:27" ht="8.25" customHeight="1" thickBot="1">
      <c r="B44" s="321"/>
      <c r="C44" s="321"/>
      <c r="D44" s="321"/>
      <c r="E44" s="321"/>
      <c r="F44" s="321"/>
      <c r="G44" s="322"/>
      <c r="H44" s="323"/>
      <c r="I44" s="324"/>
      <c r="J44" s="324"/>
      <c r="K44" s="324"/>
      <c r="L44" s="324"/>
      <c r="M44" s="324"/>
      <c r="N44" s="324"/>
      <c r="O44" s="324"/>
      <c r="P44" s="324"/>
      <c r="Q44" s="324"/>
      <c r="R44" s="324"/>
      <c r="S44" s="324"/>
      <c r="T44" s="324"/>
      <c r="U44" s="324"/>
      <c r="V44" s="324"/>
      <c r="W44" s="324"/>
      <c r="X44" s="325"/>
      <c r="Y44" s="326"/>
      <c r="Z44" s="325"/>
      <c r="AA44" s="325"/>
    </row>
    <row r="45" spans="2:27" ht="20.100000000000001" customHeight="1" thickBot="1">
      <c r="B45" s="1462" t="s">
        <v>438</v>
      </c>
      <c r="C45" s="1463"/>
      <c r="D45" s="1463"/>
      <c r="E45" s="1463"/>
      <c r="F45" s="1470"/>
      <c r="G45" s="1464"/>
      <c r="H45" s="1465"/>
      <c r="I45" s="1465"/>
      <c r="J45" s="1465"/>
      <c r="K45" s="1465"/>
      <c r="L45" s="1465"/>
      <c r="M45" s="1465"/>
      <c r="N45" s="1465"/>
      <c r="O45" s="1465"/>
      <c r="P45" s="1465"/>
      <c r="Q45" s="1465"/>
      <c r="R45" s="1465"/>
      <c r="S45" s="1465"/>
      <c r="T45" s="1465"/>
      <c r="U45" s="1465"/>
      <c r="V45" s="1465"/>
      <c r="W45" s="1466"/>
      <c r="X45" s="288" t="s">
        <v>61</v>
      </c>
      <c r="Y45" s="289" t="s">
        <v>61</v>
      </c>
      <c r="Z45" s="289" t="s">
        <v>61</v>
      </c>
      <c r="AA45" s="289" t="s">
        <v>61</v>
      </c>
    </row>
    <row r="46" spans="2:27" ht="19.5" customHeight="1">
      <c r="B46" s="291">
        <v>1</v>
      </c>
      <c r="C46" s="292"/>
      <c r="D46" s="293"/>
      <c r="E46" s="294"/>
      <c r="F46" s="295"/>
      <c r="G46" s="296" t="str">
        <f>IF(OR(E46="",F46=""),"",E46*F46)</f>
        <v/>
      </c>
      <c r="H46" s="297"/>
      <c r="I46" s="298"/>
      <c r="J46" s="298"/>
      <c r="K46" s="298"/>
      <c r="L46" s="298"/>
      <c r="M46" s="298"/>
      <c r="N46" s="298"/>
      <c r="O46" s="298"/>
      <c r="P46" s="298"/>
      <c r="Q46" s="298"/>
      <c r="R46" s="298"/>
      <c r="S46" s="298"/>
      <c r="T46" s="298"/>
      <c r="U46" s="298">
        <f t="shared" ref="U46:U50" si="10">SUM(I46:T46)</f>
        <v>0</v>
      </c>
      <c r="V46" s="298"/>
      <c r="W46" s="299">
        <f t="shared" ref="W46:W85" si="11">SUM(U46,V46)</f>
        <v>0</v>
      </c>
      <c r="X46" s="300" t="str">
        <f t="shared" ref="X46:X85" si="12">IF(G46="","",IF(E46*F46=G46,"○","×"))</f>
        <v/>
      </c>
      <c r="Y46" s="301" t="str">
        <f t="shared" ref="Y46:Y85" si="13">IF(AND(G46="",W46=0),"",IF(G46=W46,"○","×"))</f>
        <v/>
      </c>
      <c r="Z46" s="301" t="str">
        <f t="shared" ref="Z46:AA85" si="14">IF($G46="","",IF(INT(E46)=E46,"ー","あり"))</f>
        <v/>
      </c>
      <c r="AA46" s="301" t="str">
        <f t="shared" si="14"/>
        <v/>
      </c>
    </row>
    <row r="47" spans="2:27" ht="20.100000000000001" customHeight="1">
      <c r="B47" s="302">
        <v>2</v>
      </c>
      <c r="C47" s="303"/>
      <c r="D47" s="304"/>
      <c r="E47" s="305"/>
      <c r="F47" s="64"/>
      <c r="G47" s="306" t="str">
        <f t="shared" ref="G47:G85" si="15">IF(OR(E47="",F47=""),"",E47*F47)</f>
        <v/>
      </c>
      <c r="H47" s="307"/>
      <c r="I47" s="308"/>
      <c r="J47" s="308"/>
      <c r="K47" s="308"/>
      <c r="L47" s="308"/>
      <c r="M47" s="308"/>
      <c r="N47" s="308"/>
      <c r="O47" s="308"/>
      <c r="P47" s="308"/>
      <c r="Q47" s="308"/>
      <c r="R47" s="308"/>
      <c r="S47" s="308"/>
      <c r="T47" s="308"/>
      <c r="U47" s="308">
        <f t="shared" si="10"/>
        <v>0</v>
      </c>
      <c r="V47" s="308"/>
      <c r="W47" s="309">
        <f t="shared" si="11"/>
        <v>0</v>
      </c>
      <c r="X47" s="300" t="str">
        <f t="shared" si="12"/>
        <v/>
      </c>
      <c r="Y47" s="301" t="str">
        <f t="shared" si="13"/>
        <v/>
      </c>
      <c r="Z47" s="301" t="str">
        <f t="shared" si="14"/>
        <v/>
      </c>
      <c r="AA47" s="301" t="str">
        <f t="shared" si="14"/>
        <v/>
      </c>
    </row>
    <row r="48" spans="2:27" ht="20.100000000000001" customHeight="1">
      <c r="B48" s="302">
        <v>3</v>
      </c>
      <c r="C48" s="303"/>
      <c r="D48" s="304"/>
      <c r="E48" s="305"/>
      <c r="F48" s="64"/>
      <c r="G48" s="306" t="str">
        <f t="shared" si="15"/>
        <v/>
      </c>
      <c r="H48" s="307"/>
      <c r="I48" s="308"/>
      <c r="J48" s="308"/>
      <c r="K48" s="308"/>
      <c r="L48" s="308"/>
      <c r="M48" s="308"/>
      <c r="N48" s="308"/>
      <c r="O48" s="308"/>
      <c r="P48" s="308"/>
      <c r="Q48" s="308"/>
      <c r="R48" s="308"/>
      <c r="S48" s="308"/>
      <c r="T48" s="308"/>
      <c r="U48" s="308">
        <f t="shared" si="10"/>
        <v>0</v>
      </c>
      <c r="V48" s="308"/>
      <c r="W48" s="309">
        <f t="shared" si="11"/>
        <v>0</v>
      </c>
      <c r="X48" s="300" t="str">
        <f t="shared" si="12"/>
        <v/>
      </c>
      <c r="Y48" s="301" t="str">
        <f t="shared" si="13"/>
        <v/>
      </c>
      <c r="Z48" s="301" t="str">
        <f t="shared" si="14"/>
        <v/>
      </c>
      <c r="AA48" s="301" t="str">
        <f t="shared" si="14"/>
        <v/>
      </c>
    </row>
    <row r="49" spans="2:27" ht="20.100000000000001" customHeight="1">
      <c r="B49" s="302">
        <v>4</v>
      </c>
      <c r="C49" s="303"/>
      <c r="D49" s="304"/>
      <c r="E49" s="305"/>
      <c r="F49" s="64"/>
      <c r="G49" s="306" t="str">
        <f t="shared" si="15"/>
        <v/>
      </c>
      <c r="H49" s="307"/>
      <c r="I49" s="308"/>
      <c r="J49" s="327"/>
      <c r="K49" s="308"/>
      <c r="L49" s="308"/>
      <c r="M49" s="308"/>
      <c r="N49" s="308"/>
      <c r="O49" s="308"/>
      <c r="P49" s="308"/>
      <c r="Q49" s="308"/>
      <c r="R49" s="308"/>
      <c r="S49" s="308"/>
      <c r="T49" s="308"/>
      <c r="U49" s="308">
        <f t="shared" si="10"/>
        <v>0</v>
      </c>
      <c r="V49" s="308"/>
      <c r="W49" s="309">
        <f t="shared" si="11"/>
        <v>0</v>
      </c>
      <c r="X49" s="300" t="str">
        <f t="shared" si="12"/>
        <v/>
      </c>
      <c r="Y49" s="301" t="str">
        <f t="shared" si="13"/>
        <v/>
      </c>
      <c r="Z49" s="301" t="str">
        <f t="shared" si="14"/>
        <v/>
      </c>
      <c r="AA49" s="301" t="str">
        <f t="shared" si="14"/>
        <v/>
      </c>
    </row>
    <row r="50" spans="2:27" ht="20.100000000000001" customHeight="1">
      <c r="B50" s="302">
        <v>5</v>
      </c>
      <c r="C50" s="303"/>
      <c r="D50" s="304"/>
      <c r="E50" s="305"/>
      <c r="F50" s="64"/>
      <c r="G50" s="306" t="str">
        <f t="shared" si="15"/>
        <v/>
      </c>
      <c r="H50" s="307"/>
      <c r="I50" s="308"/>
      <c r="J50" s="308"/>
      <c r="K50" s="308"/>
      <c r="L50" s="308"/>
      <c r="M50" s="308"/>
      <c r="N50" s="308"/>
      <c r="O50" s="308"/>
      <c r="P50" s="308"/>
      <c r="Q50" s="308"/>
      <c r="R50" s="308"/>
      <c r="S50" s="308"/>
      <c r="T50" s="308"/>
      <c r="U50" s="308">
        <f t="shared" si="10"/>
        <v>0</v>
      </c>
      <c r="V50" s="308"/>
      <c r="W50" s="309">
        <f t="shared" si="11"/>
        <v>0</v>
      </c>
      <c r="X50" s="300" t="str">
        <f t="shared" si="12"/>
        <v/>
      </c>
      <c r="Y50" s="301" t="str">
        <f t="shared" si="13"/>
        <v/>
      </c>
      <c r="Z50" s="301" t="str">
        <f t="shared" si="14"/>
        <v/>
      </c>
      <c r="AA50" s="301" t="str">
        <f t="shared" si="14"/>
        <v/>
      </c>
    </row>
    <row r="51" spans="2:27" ht="20.100000000000001" customHeight="1">
      <c r="B51" s="302">
        <v>6</v>
      </c>
      <c r="C51" s="303"/>
      <c r="D51" s="304"/>
      <c r="E51" s="305"/>
      <c r="F51" s="64"/>
      <c r="G51" s="306" t="str">
        <f t="shared" si="15"/>
        <v/>
      </c>
      <c r="H51" s="307"/>
      <c r="I51" s="308"/>
      <c r="J51" s="308"/>
      <c r="K51" s="308"/>
      <c r="L51" s="308"/>
      <c r="M51" s="308"/>
      <c r="N51" s="308"/>
      <c r="O51" s="308"/>
      <c r="P51" s="308"/>
      <c r="Q51" s="308"/>
      <c r="R51" s="308"/>
      <c r="S51" s="308"/>
      <c r="T51" s="308"/>
      <c r="U51" s="308">
        <f t="shared" ref="U51:U85" si="16">SUM(I51:T51)</f>
        <v>0</v>
      </c>
      <c r="V51" s="308"/>
      <c r="W51" s="309">
        <f t="shared" si="11"/>
        <v>0</v>
      </c>
      <c r="X51" s="300" t="str">
        <f t="shared" si="12"/>
        <v/>
      </c>
      <c r="Y51" s="301" t="str">
        <f t="shared" si="13"/>
        <v/>
      </c>
      <c r="Z51" s="301" t="str">
        <f t="shared" si="14"/>
        <v/>
      </c>
      <c r="AA51" s="301" t="str">
        <f t="shared" si="14"/>
        <v/>
      </c>
    </row>
    <row r="52" spans="2:27" ht="20.100000000000001" customHeight="1">
      <c r="B52" s="302">
        <v>7</v>
      </c>
      <c r="C52" s="303"/>
      <c r="D52" s="304"/>
      <c r="E52" s="305"/>
      <c r="F52" s="64"/>
      <c r="G52" s="306" t="str">
        <f t="shared" si="15"/>
        <v/>
      </c>
      <c r="H52" s="307"/>
      <c r="I52" s="308"/>
      <c r="J52" s="308"/>
      <c r="K52" s="308"/>
      <c r="L52" s="308"/>
      <c r="M52" s="308"/>
      <c r="N52" s="308"/>
      <c r="O52" s="308"/>
      <c r="P52" s="308"/>
      <c r="Q52" s="308"/>
      <c r="R52" s="308"/>
      <c r="S52" s="308"/>
      <c r="T52" s="308"/>
      <c r="U52" s="308">
        <f t="shared" si="16"/>
        <v>0</v>
      </c>
      <c r="V52" s="308"/>
      <c r="W52" s="309">
        <f t="shared" si="11"/>
        <v>0</v>
      </c>
      <c r="X52" s="300" t="str">
        <f t="shared" si="12"/>
        <v/>
      </c>
      <c r="Y52" s="301" t="str">
        <f t="shared" si="13"/>
        <v/>
      </c>
      <c r="Z52" s="301" t="str">
        <f t="shared" si="14"/>
        <v/>
      </c>
      <c r="AA52" s="301" t="str">
        <f t="shared" si="14"/>
        <v/>
      </c>
    </row>
    <row r="53" spans="2:27" ht="20.100000000000001" customHeight="1">
      <c r="B53" s="302">
        <v>8</v>
      </c>
      <c r="C53" s="303"/>
      <c r="D53" s="304"/>
      <c r="E53" s="305"/>
      <c r="F53" s="64"/>
      <c r="G53" s="306" t="str">
        <f t="shared" si="15"/>
        <v/>
      </c>
      <c r="H53" s="307"/>
      <c r="I53" s="308"/>
      <c r="J53" s="308"/>
      <c r="K53" s="308"/>
      <c r="L53" s="308"/>
      <c r="M53" s="308"/>
      <c r="N53" s="308"/>
      <c r="O53" s="308"/>
      <c r="P53" s="308"/>
      <c r="Q53" s="308"/>
      <c r="R53" s="308"/>
      <c r="S53" s="308"/>
      <c r="T53" s="308"/>
      <c r="U53" s="308">
        <f t="shared" si="16"/>
        <v>0</v>
      </c>
      <c r="V53" s="308"/>
      <c r="W53" s="309">
        <f t="shared" si="11"/>
        <v>0</v>
      </c>
      <c r="X53" s="300" t="str">
        <f t="shared" si="12"/>
        <v/>
      </c>
      <c r="Y53" s="301" t="str">
        <f t="shared" si="13"/>
        <v/>
      </c>
      <c r="Z53" s="301" t="str">
        <f t="shared" si="14"/>
        <v/>
      </c>
      <c r="AA53" s="301" t="str">
        <f t="shared" si="14"/>
        <v/>
      </c>
    </row>
    <row r="54" spans="2:27" ht="20.100000000000001" customHeight="1">
      <c r="B54" s="302">
        <v>9</v>
      </c>
      <c r="C54" s="303"/>
      <c r="D54" s="304"/>
      <c r="E54" s="305"/>
      <c r="F54" s="64"/>
      <c r="G54" s="306" t="str">
        <f t="shared" si="15"/>
        <v/>
      </c>
      <c r="H54" s="307"/>
      <c r="I54" s="308"/>
      <c r="J54" s="308"/>
      <c r="K54" s="308"/>
      <c r="L54" s="308"/>
      <c r="M54" s="308"/>
      <c r="N54" s="308"/>
      <c r="O54" s="308"/>
      <c r="P54" s="308"/>
      <c r="Q54" s="308"/>
      <c r="R54" s="308"/>
      <c r="S54" s="308"/>
      <c r="T54" s="308"/>
      <c r="U54" s="308">
        <f t="shared" si="16"/>
        <v>0</v>
      </c>
      <c r="V54" s="308"/>
      <c r="W54" s="309">
        <f t="shared" si="11"/>
        <v>0</v>
      </c>
      <c r="X54" s="300" t="str">
        <f t="shared" si="12"/>
        <v/>
      </c>
      <c r="Y54" s="301" t="str">
        <f t="shared" si="13"/>
        <v/>
      </c>
      <c r="Z54" s="301" t="str">
        <f t="shared" si="14"/>
        <v/>
      </c>
      <c r="AA54" s="301" t="str">
        <f t="shared" si="14"/>
        <v/>
      </c>
    </row>
    <row r="55" spans="2:27" ht="20.100000000000001" customHeight="1">
      <c r="B55" s="302">
        <v>10</v>
      </c>
      <c r="C55" s="303"/>
      <c r="D55" s="304"/>
      <c r="E55" s="305"/>
      <c r="F55" s="64"/>
      <c r="G55" s="306" t="str">
        <f t="shared" si="15"/>
        <v/>
      </c>
      <c r="H55" s="307"/>
      <c r="I55" s="308"/>
      <c r="J55" s="308"/>
      <c r="K55" s="308"/>
      <c r="L55" s="308"/>
      <c r="M55" s="308"/>
      <c r="N55" s="308"/>
      <c r="O55" s="308"/>
      <c r="P55" s="308"/>
      <c r="Q55" s="308"/>
      <c r="R55" s="308"/>
      <c r="S55" s="308"/>
      <c r="T55" s="308"/>
      <c r="U55" s="308">
        <f t="shared" si="16"/>
        <v>0</v>
      </c>
      <c r="V55" s="308"/>
      <c r="W55" s="309">
        <f t="shared" si="11"/>
        <v>0</v>
      </c>
      <c r="X55" s="300" t="str">
        <f t="shared" si="12"/>
        <v/>
      </c>
      <c r="Y55" s="301" t="str">
        <f t="shared" si="13"/>
        <v/>
      </c>
      <c r="Z55" s="301" t="str">
        <f t="shared" si="14"/>
        <v/>
      </c>
      <c r="AA55" s="301" t="str">
        <f t="shared" si="14"/>
        <v/>
      </c>
    </row>
    <row r="56" spans="2:27" ht="20.100000000000001" customHeight="1">
      <c r="B56" s="291">
        <v>11</v>
      </c>
      <c r="C56" s="292"/>
      <c r="D56" s="293"/>
      <c r="E56" s="294"/>
      <c r="F56" s="295"/>
      <c r="G56" s="296" t="str">
        <f>IF(OR(E56="",F56=""),"",E56*F56)</f>
        <v/>
      </c>
      <c r="H56" s="297"/>
      <c r="I56" s="298"/>
      <c r="J56" s="298"/>
      <c r="K56" s="298"/>
      <c r="L56" s="298"/>
      <c r="M56" s="298"/>
      <c r="N56" s="298"/>
      <c r="O56" s="298"/>
      <c r="P56" s="298"/>
      <c r="Q56" s="298"/>
      <c r="R56" s="298"/>
      <c r="S56" s="298"/>
      <c r="T56" s="298"/>
      <c r="U56" s="298">
        <f t="shared" ref="U56:U60" si="17">SUM(I56:T56)</f>
        <v>0</v>
      </c>
      <c r="V56" s="298"/>
      <c r="W56" s="299">
        <f t="shared" si="11"/>
        <v>0</v>
      </c>
      <c r="X56" s="300" t="str">
        <f t="shared" si="12"/>
        <v/>
      </c>
      <c r="Y56" s="301" t="str">
        <f t="shared" si="13"/>
        <v/>
      </c>
      <c r="Z56" s="301" t="str">
        <f t="shared" si="14"/>
        <v/>
      </c>
      <c r="AA56" s="301" t="str">
        <f t="shared" si="14"/>
        <v/>
      </c>
    </row>
    <row r="57" spans="2:27" ht="20.100000000000001" customHeight="1">
      <c r="B57" s="302">
        <v>12</v>
      </c>
      <c r="C57" s="303"/>
      <c r="D57" s="304"/>
      <c r="E57" s="305"/>
      <c r="F57" s="64"/>
      <c r="G57" s="306" t="str">
        <f t="shared" ref="G57:G65" si="18">IF(OR(E57="",F57=""),"",E57*F57)</f>
        <v/>
      </c>
      <c r="H57" s="307"/>
      <c r="I57" s="308"/>
      <c r="J57" s="308"/>
      <c r="K57" s="308"/>
      <c r="L57" s="308"/>
      <c r="M57" s="308"/>
      <c r="N57" s="308"/>
      <c r="O57" s="308"/>
      <c r="P57" s="308"/>
      <c r="Q57" s="308"/>
      <c r="R57" s="308"/>
      <c r="S57" s="308"/>
      <c r="T57" s="308"/>
      <c r="U57" s="308">
        <f t="shared" si="17"/>
        <v>0</v>
      </c>
      <c r="V57" s="308"/>
      <c r="W57" s="309">
        <f t="shared" si="11"/>
        <v>0</v>
      </c>
      <c r="X57" s="300" t="str">
        <f t="shared" si="12"/>
        <v/>
      </c>
      <c r="Y57" s="301" t="str">
        <f t="shared" si="13"/>
        <v/>
      </c>
      <c r="Z57" s="301" t="str">
        <f t="shared" si="14"/>
        <v/>
      </c>
      <c r="AA57" s="301" t="str">
        <f t="shared" si="14"/>
        <v/>
      </c>
    </row>
    <row r="58" spans="2:27" ht="20.100000000000001" customHeight="1">
      <c r="B58" s="302">
        <v>13</v>
      </c>
      <c r="C58" s="303"/>
      <c r="D58" s="304"/>
      <c r="E58" s="305"/>
      <c r="F58" s="64"/>
      <c r="G58" s="306" t="str">
        <f t="shared" si="18"/>
        <v/>
      </c>
      <c r="H58" s="307"/>
      <c r="I58" s="308"/>
      <c r="J58" s="308"/>
      <c r="K58" s="308"/>
      <c r="L58" s="308"/>
      <c r="M58" s="308"/>
      <c r="N58" s="308"/>
      <c r="O58" s="308"/>
      <c r="P58" s="308"/>
      <c r="Q58" s="308"/>
      <c r="R58" s="308"/>
      <c r="S58" s="308"/>
      <c r="T58" s="308"/>
      <c r="U58" s="308">
        <f t="shared" si="17"/>
        <v>0</v>
      </c>
      <c r="V58" s="308"/>
      <c r="W58" s="309">
        <f t="shared" si="11"/>
        <v>0</v>
      </c>
      <c r="X58" s="300" t="str">
        <f t="shared" si="12"/>
        <v/>
      </c>
      <c r="Y58" s="301" t="str">
        <f t="shared" si="13"/>
        <v/>
      </c>
      <c r="Z58" s="301" t="str">
        <f t="shared" si="14"/>
        <v/>
      </c>
      <c r="AA58" s="301" t="str">
        <f t="shared" si="14"/>
        <v/>
      </c>
    </row>
    <row r="59" spans="2:27" ht="20.100000000000001" customHeight="1">
      <c r="B59" s="302">
        <v>14</v>
      </c>
      <c r="C59" s="303"/>
      <c r="D59" s="304"/>
      <c r="E59" s="305"/>
      <c r="F59" s="64"/>
      <c r="G59" s="306" t="str">
        <f t="shared" si="18"/>
        <v/>
      </c>
      <c r="H59" s="307"/>
      <c r="I59" s="308"/>
      <c r="J59" s="327"/>
      <c r="K59" s="308"/>
      <c r="L59" s="308"/>
      <c r="M59" s="308"/>
      <c r="N59" s="308"/>
      <c r="O59" s="308"/>
      <c r="P59" s="308"/>
      <c r="Q59" s="308"/>
      <c r="R59" s="308"/>
      <c r="S59" s="308"/>
      <c r="T59" s="308"/>
      <c r="U59" s="308">
        <f t="shared" si="17"/>
        <v>0</v>
      </c>
      <c r="V59" s="308"/>
      <c r="W59" s="309">
        <f t="shared" si="11"/>
        <v>0</v>
      </c>
      <c r="X59" s="300" t="str">
        <f t="shared" si="12"/>
        <v/>
      </c>
      <c r="Y59" s="301" t="str">
        <f t="shared" si="13"/>
        <v/>
      </c>
      <c r="Z59" s="301" t="str">
        <f t="shared" si="14"/>
        <v/>
      </c>
      <c r="AA59" s="301" t="str">
        <f t="shared" si="14"/>
        <v/>
      </c>
    </row>
    <row r="60" spans="2:27" ht="20.100000000000001" customHeight="1">
      <c r="B60" s="302">
        <v>15</v>
      </c>
      <c r="C60" s="303"/>
      <c r="D60" s="304"/>
      <c r="E60" s="305"/>
      <c r="F60" s="64"/>
      <c r="G60" s="306" t="str">
        <f t="shared" si="18"/>
        <v/>
      </c>
      <c r="H60" s="307"/>
      <c r="I60" s="308"/>
      <c r="J60" s="308"/>
      <c r="K60" s="308"/>
      <c r="L60" s="308"/>
      <c r="M60" s="308"/>
      <c r="N60" s="308"/>
      <c r="O60" s="308"/>
      <c r="P60" s="308"/>
      <c r="Q60" s="308"/>
      <c r="R60" s="308"/>
      <c r="S60" s="308"/>
      <c r="T60" s="308"/>
      <c r="U60" s="308">
        <f t="shared" si="17"/>
        <v>0</v>
      </c>
      <c r="V60" s="308"/>
      <c r="W60" s="309">
        <f t="shared" si="11"/>
        <v>0</v>
      </c>
      <c r="X60" s="300" t="str">
        <f t="shared" si="12"/>
        <v/>
      </c>
      <c r="Y60" s="301" t="str">
        <f t="shared" si="13"/>
        <v/>
      </c>
      <c r="Z60" s="301" t="str">
        <f t="shared" si="14"/>
        <v/>
      </c>
      <c r="AA60" s="301" t="str">
        <f t="shared" si="14"/>
        <v/>
      </c>
    </row>
    <row r="61" spans="2:27" ht="20.100000000000001" customHeight="1">
      <c r="B61" s="302">
        <v>16</v>
      </c>
      <c r="C61" s="303"/>
      <c r="D61" s="304"/>
      <c r="E61" s="305"/>
      <c r="F61" s="64"/>
      <c r="G61" s="306" t="str">
        <f t="shared" si="18"/>
        <v/>
      </c>
      <c r="H61" s="307"/>
      <c r="I61" s="308"/>
      <c r="J61" s="308"/>
      <c r="K61" s="308"/>
      <c r="L61" s="308"/>
      <c r="M61" s="308"/>
      <c r="N61" s="308"/>
      <c r="O61" s="308"/>
      <c r="P61" s="308"/>
      <c r="Q61" s="308"/>
      <c r="R61" s="308"/>
      <c r="S61" s="308"/>
      <c r="T61" s="308"/>
      <c r="U61" s="308">
        <f t="shared" ref="U61:U65" si="19">SUM(I61:T61)</f>
        <v>0</v>
      </c>
      <c r="V61" s="308"/>
      <c r="W61" s="309">
        <f t="shared" si="11"/>
        <v>0</v>
      </c>
      <c r="X61" s="300" t="str">
        <f t="shared" si="12"/>
        <v/>
      </c>
      <c r="Y61" s="301" t="str">
        <f t="shared" si="13"/>
        <v/>
      </c>
      <c r="Z61" s="301" t="str">
        <f t="shared" si="14"/>
        <v/>
      </c>
      <c r="AA61" s="301" t="str">
        <f t="shared" si="14"/>
        <v/>
      </c>
    </row>
    <row r="62" spans="2:27" ht="20.100000000000001" customHeight="1">
      <c r="B62" s="302">
        <v>17</v>
      </c>
      <c r="C62" s="303"/>
      <c r="D62" s="304"/>
      <c r="E62" s="305"/>
      <c r="F62" s="64"/>
      <c r="G62" s="306" t="str">
        <f t="shared" si="18"/>
        <v/>
      </c>
      <c r="H62" s="307"/>
      <c r="I62" s="308"/>
      <c r="J62" s="308"/>
      <c r="K62" s="308"/>
      <c r="L62" s="308"/>
      <c r="M62" s="308"/>
      <c r="N62" s="308"/>
      <c r="O62" s="308"/>
      <c r="P62" s="308"/>
      <c r="Q62" s="308"/>
      <c r="R62" s="308"/>
      <c r="S62" s="308"/>
      <c r="T62" s="308"/>
      <c r="U62" s="308">
        <f t="shared" si="19"/>
        <v>0</v>
      </c>
      <c r="V62" s="308"/>
      <c r="W62" s="309">
        <f t="shared" si="11"/>
        <v>0</v>
      </c>
      <c r="X62" s="300" t="str">
        <f t="shared" si="12"/>
        <v/>
      </c>
      <c r="Y62" s="301" t="str">
        <f t="shared" si="13"/>
        <v/>
      </c>
      <c r="Z62" s="301" t="str">
        <f t="shared" si="14"/>
        <v/>
      </c>
      <c r="AA62" s="301" t="str">
        <f t="shared" si="14"/>
        <v/>
      </c>
    </row>
    <row r="63" spans="2:27" ht="18.75" customHeight="1">
      <c r="B63" s="302">
        <v>18</v>
      </c>
      <c r="C63" s="303"/>
      <c r="D63" s="304"/>
      <c r="E63" s="305"/>
      <c r="F63" s="64"/>
      <c r="G63" s="306" t="str">
        <f t="shared" si="18"/>
        <v/>
      </c>
      <c r="H63" s="307"/>
      <c r="I63" s="308"/>
      <c r="J63" s="308"/>
      <c r="K63" s="308"/>
      <c r="L63" s="308"/>
      <c r="M63" s="308"/>
      <c r="N63" s="308"/>
      <c r="O63" s="308"/>
      <c r="P63" s="308"/>
      <c r="Q63" s="308"/>
      <c r="R63" s="308"/>
      <c r="S63" s="308"/>
      <c r="T63" s="308"/>
      <c r="U63" s="308">
        <f t="shared" si="19"/>
        <v>0</v>
      </c>
      <c r="V63" s="308"/>
      <c r="W63" s="309">
        <f t="shared" si="11"/>
        <v>0</v>
      </c>
      <c r="X63" s="300" t="str">
        <f t="shared" si="12"/>
        <v/>
      </c>
      <c r="Y63" s="301" t="str">
        <f t="shared" si="13"/>
        <v/>
      </c>
      <c r="Z63" s="301" t="str">
        <f t="shared" si="14"/>
        <v/>
      </c>
      <c r="AA63" s="301" t="str">
        <f t="shared" si="14"/>
        <v/>
      </c>
    </row>
    <row r="64" spans="2:27" ht="18.75" customHeight="1">
      <c r="B64" s="302">
        <v>19</v>
      </c>
      <c r="C64" s="303"/>
      <c r="D64" s="304"/>
      <c r="E64" s="305"/>
      <c r="F64" s="64"/>
      <c r="G64" s="306" t="str">
        <f t="shared" si="18"/>
        <v/>
      </c>
      <c r="H64" s="307"/>
      <c r="I64" s="308"/>
      <c r="J64" s="308"/>
      <c r="K64" s="308"/>
      <c r="L64" s="308"/>
      <c r="M64" s="308"/>
      <c r="N64" s="308"/>
      <c r="O64" s="308"/>
      <c r="P64" s="308"/>
      <c r="Q64" s="308"/>
      <c r="R64" s="308"/>
      <c r="S64" s="308"/>
      <c r="T64" s="308"/>
      <c r="U64" s="308">
        <f t="shared" si="19"/>
        <v>0</v>
      </c>
      <c r="V64" s="308"/>
      <c r="W64" s="309">
        <f t="shared" si="11"/>
        <v>0</v>
      </c>
      <c r="X64" s="300" t="str">
        <f t="shared" si="12"/>
        <v/>
      </c>
      <c r="Y64" s="301" t="str">
        <f t="shared" si="13"/>
        <v/>
      </c>
      <c r="Z64" s="301" t="str">
        <f t="shared" si="14"/>
        <v/>
      </c>
      <c r="AA64" s="301" t="str">
        <f t="shared" si="14"/>
        <v/>
      </c>
    </row>
    <row r="65" spans="2:27" ht="18.75" customHeight="1">
      <c r="B65" s="302">
        <v>20</v>
      </c>
      <c r="C65" s="303"/>
      <c r="D65" s="304"/>
      <c r="E65" s="305"/>
      <c r="F65" s="64"/>
      <c r="G65" s="306" t="str">
        <f t="shared" si="18"/>
        <v/>
      </c>
      <c r="H65" s="307"/>
      <c r="I65" s="308"/>
      <c r="J65" s="308"/>
      <c r="K65" s="308"/>
      <c r="L65" s="308"/>
      <c r="M65" s="308"/>
      <c r="N65" s="308"/>
      <c r="O65" s="308"/>
      <c r="P65" s="308"/>
      <c r="Q65" s="308"/>
      <c r="R65" s="308"/>
      <c r="S65" s="308"/>
      <c r="T65" s="308"/>
      <c r="U65" s="308">
        <f t="shared" si="19"/>
        <v>0</v>
      </c>
      <c r="V65" s="308"/>
      <c r="W65" s="309">
        <f t="shared" si="11"/>
        <v>0</v>
      </c>
      <c r="X65" s="300" t="str">
        <f t="shared" si="12"/>
        <v/>
      </c>
      <c r="Y65" s="301" t="str">
        <f t="shared" si="13"/>
        <v/>
      </c>
      <c r="Z65" s="301" t="str">
        <f t="shared" si="14"/>
        <v/>
      </c>
      <c r="AA65" s="301" t="str">
        <f t="shared" si="14"/>
        <v/>
      </c>
    </row>
    <row r="66" spans="2:27" ht="18.75" customHeight="1">
      <c r="B66" s="291">
        <v>21</v>
      </c>
      <c r="C66" s="292"/>
      <c r="D66" s="293"/>
      <c r="E66" s="294"/>
      <c r="F66" s="295"/>
      <c r="G66" s="296" t="str">
        <f>IF(OR(E66="",F66=""),"",E66*F66)</f>
        <v/>
      </c>
      <c r="H66" s="297"/>
      <c r="I66" s="298"/>
      <c r="J66" s="298"/>
      <c r="K66" s="298"/>
      <c r="L66" s="298"/>
      <c r="M66" s="298"/>
      <c r="N66" s="298"/>
      <c r="O66" s="298"/>
      <c r="P66" s="298"/>
      <c r="Q66" s="298"/>
      <c r="R66" s="298"/>
      <c r="S66" s="298"/>
      <c r="T66" s="298"/>
      <c r="U66" s="298">
        <f t="shared" ref="U66:U70" si="20">SUM(I66:T66)</f>
        <v>0</v>
      </c>
      <c r="V66" s="298"/>
      <c r="W66" s="299">
        <f t="shared" si="11"/>
        <v>0</v>
      </c>
      <c r="X66" s="300" t="str">
        <f t="shared" si="12"/>
        <v/>
      </c>
      <c r="Y66" s="301" t="str">
        <f t="shared" si="13"/>
        <v/>
      </c>
      <c r="Z66" s="301" t="str">
        <f t="shared" si="14"/>
        <v/>
      </c>
      <c r="AA66" s="301" t="str">
        <f t="shared" si="14"/>
        <v/>
      </c>
    </row>
    <row r="67" spans="2:27" ht="18.75" customHeight="1">
      <c r="B67" s="302">
        <v>22</v>
      </c>
      <c r="C67" s="303"/>
      <c r="D67" s="304"/>
      <c r="E67" s="305"/>
      <c r="F67" s="64"/>
      <c r="G67" s="306" t="str">
        <f t="shared" ref="G67:G75" si="21">IF(OR(E67="",F67=""),"",E67*F67)</f>
        <v/>
      </c>
      <c r="H67" s="307"/>
      <c r="I67" s="308"/>
      <c r="J67" s="308"/>
      <c r="K67" s="308"/>
      <c r="L67" s="308"/>
      <c r="M67" s="308"/>
      <c r="N67" s="308"/>
      <c r="O67" s="308"/>
      <c r="P67" s="308"/>
      <c r="Q67" s="308"/>
      <c r="R67" s="308"/>
      <c r="S67" s="308"/>
      <c r="T67" s="308"/>
      <c r="U67" s="308">
        <f t="shared" si="20"/>
        <v>0</v>
      </c>
      <c r="V67" s="308"/>
      <c r="W67" s="309">
        <f t="shared" si="11"/>
        <v>0</v>
      </c>
      <c r="X67" s="300" t="str">
        <f t="shared" si="12"/>
        <v/>
      </c>
      <c r="Y67" s="301" t="str">
        <f t="shared" si="13"/>
        <v/>
      </c>
      <c r="Z67" s="301" t="str">
        <f t="shared" si="14"/>
        <v/>
      </c>
      <c r="AA67" s="301" t="str">
        <f t="shared" si="14"/>
        <v/>
      </c>
    </row>
    <row r="68" spans="2:27" ht="18.75" customHeight="1">
      <c r="B68" s="302">
        <v>23</v>
      </c>
      <c r="C68" s="303"/>
      <c r="D68" s="304"/>
      <c r="E68" s="305"/>
      <c r="F68" s="64"/>
      <c r="G68" s="306" t="str">
        <f t="shared" si="21"/>
        <v/>
      </c>
      <c r="H68" s="307"/>
      <c r="I68" s="308"/>
      <c r="J68" s="308"/>
      <c r="K68" s="308"/>
      <c r="L68" s="308"/>
      <c r="M68" s="308"/>
      <c r="N68" s="308"/>
      <c r="O68" s="308"/>
      <c r="P68" s="308"/>
      <c r="Q68" s="308"/>
      <c r="R68" s="308"/>
      <c r="S68" s="308"/>
      <c r="T68" s="308"/>
      <c r="U68" s="308">
        <f t="shared" si="20"/>
        <v>0</v>
      </c>
      <c r="V68" s="308"/>
      <c r="W68" s="309">
        <f t="shared" si="11"/>
        <v>0</v>
      </c>
      <c r="X68" s="300" t="str">
        <f t="shared" si="12"/>
        <v/>
      </c>
      <c r="Y68" s="301" t="str">
        <f t="shared" si="13"/>
        <v/>
      </c>
      <c r="Z68" s="301" t="str">
        <f t="shared" si="14"/>
        <v/>
      </c>
      <c r="AA68" s="301" t="str">
        <f t="shared" si="14"/>
        <v/>
      </c>
    </row>
    <row r="69" spans="2:27" ht="18.75" customHeight="1">
      <c r="B69" s="302">
        <v>24</v>
      </c>
      <c r="C69" s="303"/>
      <c r="D69" s="304"/>
      <c r="E69" s="305"/>
      <c r="F69" s="64"/>
      <c r="G69" s="306" t="str">
        <f t="shared" si="21"/>
        <v/>
      </c>
      <c r="H69" s="307"/>
      <c r="I69" s="308"/>
      <c r="J69" s="327"/>
      <c r="K69" s="308"/>
      <c r="L69" s="308"/>
      <c r="M69" s="308"/>
      <c r="N69" s="308"/>
      <c r="O69" s="308"/>
      <c r="P69" s="308"/>
      <c r="Q69" s="308"/>
      <c r="R69" s="308"/>
      <c r="S69" s="308"/>
      <c r="T69" s="308"/>
      <c r="U69" s="308">
        <f t="shared" si="20"/>
        <v>0</v>
      </c>
      <c r="V69" s="308"/>
      <c r="W69" s="309">
        <f t="shared" si="11"/>
        <v>0</v>
      </c>
      <c r="X69" s="300" t="str">
        <f t="shared" si="12"/>
        <v/>
      </c>
      <c r="Y69" s="301" t="str">
        <f t="shared" si="13"/>
        <v/>
      </c>
      <c r="Z69" s="301" t="str">
        <f t="shared" si="14"/>
        <v/>
      </c>
      <c r="AA69" s="301" t="str">
        <f t="shared" si="14"/>
        <v/>
      </c>
    </row>
    <row r="70" spans="2:27" ht="18.75" customHeight="1">
      <c r="B70" s="302">
        <v>25</v>
      </c>
      <c r="C70" s="303"/>
      <c r="D70" s="304"/>
      <c r="E70" s="305"/>
      <c r="F70" s="64"/>
      <c r="G70" s="306" t="str">
        <f t="shared" si="21"/>
        <v/>
      </c>
      <c r="H70" s="307"/>
      <c r="I70" s="308"/>
      <c r="J70" s="308"/>
      <c r="K70" s="308"/>
      <c r="L70" s="308"/>
      <c r="M70" s="308"/>
      <c r="N70" s="308"/>
      <c r="O70" s="308"/>
      <c r="P70" s="308"/>
      <c r="Q70" s="308"/>
      <c r="R70" s="308"/>
      <c r="S70" s="308"/>
      <c r="T70" s="308"/>
      <c r="U70" s="308">
        <f t="shared" si="20"/>
        <v>0</v>
      </c>
      <c r="V70" s="308"/>
      <c r="W70" s="309">
        <f t="shared" si="11"/>
        <v>0</v>
      </c>
      <c r="X70" s="300" t="str">
        <f t="shared" si="12"/>
        <v/>
      </c>
      <c r="Y70" s="301" t="str">
        <f t="shared" si="13"/>
        <v/>
      </c>
      <c r="Z70" s="301" t="str">
        <f t="shared" si="14"/>
        <v/>
      </c>
      <c r="AA70" s="301" t="str">
        <f t="shared" si="14"/>
        <v/>
      </c>
    </row>
    <row r="71" spans="2:27" ht="18.75" customHeight="1">
      <c r="B71" s="302">
        <v>26</v>
      </c>
      <c r="C71" s="303"/>
      <c r="D71" s="304"/>
      <c r="E71" s="305"/>
      <c r="F71" s="64"/>
      <c r="G71" s="306" t="str">
        <f t="shared" si="21"/>
        <v/>
      </c>
      <c r="H71" s="307"/>
      <c r="I71" s="308"/>
      <c r="J71" s="308"/>
      <c r="K71" s="308"/>
      <c r="L71" s="308"/>
      <c r="M71" s="308"/>
      <c r="N71" s="308"/>
      <c r="O71" s="308"/>
      <c r="P71" s="308"/>
      <c r="Q71" s="308"/>
      <c r="R71" s="308"/>
      <c r="S71" s="308"/>
      <c r="T71" s="308"/>
      <c r="U71" s="308">
        <f t="shared" ref="U71:U75" si="22">SUM(I71:T71)</f>
        <v>0</v>
      </c>
      <c r="V71" s="308"/>
      <c r="W71" s="309">
        <f t="shared" si="11"/>
        <v>0</v>
      </c>
      <c r="X71" s="300" t="str">
        <f t="shared" si="12"/>
        <v/>
      </c>
      <c r="Y71" s="301" t="str">
        <f t="shared" si="13"/>
        <v/>
      </c>
      <c r="Z71" s="301" t="str">
        <f t="shared" si="14"/>
        <v/>
      </c>
      <c r="AA71" s="301" t="str">
        <f t="shared" si="14"/>
        <v/>
      </c>
    </row>
    <row r="72" spans="2:27" ht="18.75" customHeight="1">
      <c r="B72" s="302">
        <v>27</v>
      </c>
      <c r="C72" s="303"/>
      <c r="D72" s="304"/>
      <c r="E72" s="305"/>
      <c r="F72" s="64"/>
      <c r="G72" s="306" t="str">
        <f t="shared" si="21"/>
        <v/>
      </c>
      <c r="H72" s="307"/>
      <c r="I72" s="308"/>
      <c r="J72" s="308"/>
      <c r="K72" s="308"/>
      <c r="L72" s="308"/>
      <c r="M72" s="308"/>
      <c r="N72" s="308"/>
      <c r="O72" s="308"/>
      <c r="P72" s="308"/>
      <c r="Q72" s="308"/>
      <c r="R72" s="308"/>
      <c r="S72" s="308"/>
      <c r="T72" s="308"/>
      <c r="U72" s="308">
        <f t="shared" si="22"/>
        <v>0</v>
      </c>
      <c r="V72" s="308"/>
      <c r="W72" s="309">
        <f t="shared" si="11"/>
        <v>0</v>
      </c>
      <c r="X72" s="300" t="str">
        <f t="shared" si="12"/>
        <v/>
      </c>
      <c r="Y72" s="301" t="str">
        <f t="shared" si="13"/>
        <v/>
      </c>
      <c r="Z72" s="301" t="str">
        <f t="shared" si="14"/>
        <v/>
      </c>
      <c r="AA72" s="301" t="str">
        <f t="shared" si="14"/>
        <v/>
      </c>
    </row>
    <row r="73" spans="2:27" ht="18.75" customHeight="1">
      <c r="B73" s="302">
        <v>28</v>
      </c>
      <c r="C73" s="303"/>
      <c r="D73" s="304"/>
      <c r="E73" s="305"/>
      <c r="F73" s="64"/>
      <c r="G73" s="306" t="str">
        <f t="shared" si="21"/>
        <v/>
      </c>
      <c r="H73" s="307"/>
      <c r="I73" s="308"/>
      <c r="J73" s="308"/>
      <c r="K73" s="308"/>
      <c r="L73" s="308"/>
      <c r="M73" s="308"/>
      <c r="N73" s="308"/>
      <c r="O73" s="308"/>
      <c r="P73" s="308"/>
      <c r="Q73" s="308"/>
      <c r="R73" s="308"/>
      <c r="S73" s="308"/>
      <c r="T73" s="308"/>
      <c r="U73" s="308">
        <f t="shared" si="22"/>
        <v>0</v>
      </c>
      <c r="V73" s="308"/>
      <c r="W73" s="309">
        <f t="shared" si="11"/>
        <v>0</v>
      </c>
      <c r="X73" s="300" t="str">
        <f t="shared" si="12"/>
        <v/>
      </c>
      <c r="Y73" s="301" t="str">
        <f t="shared" si="13"/>
        <v/>
      </c>
      <c r="Z73" s="301" t="str">
        <f t="shared" si="14"/>
        <v/>
      </c>
      <c r="AA73" s="301" t="str">
        <f t="shared" si="14"/>
        <v/>
      </c>
    </row>
    <row r="74" spans="2:27" ht="18.75" customHeight="1">
      <c r="B74" s="302">
        <v>29</v>
      </c>
      <c r="C74" s="303"/>
      <c r="D74" s="304"/>
      <c r="E74" s="305"/>
      <c r="F74" s="64"/>
      <c r="G74" s="306" t="str">
        <f t="shared" si="21"/>
        <v/>
      </c>
      <c r="H74" s="307"/>
      <c r="I74" s="308"/>
      <c r="J74" s="308"/>
      <c r="K74" s="308"/>
      <c r="L74" s="308"/>
      <c r="M74" s="308"/>
      <c r="N74" s="308"/>
      <c r="O74" s="308"/>
      <c r="P74" s="308"/>
      <c r="Q74" s="308"/>
      <c r="R74" s="308"/>
      <c r="S74" s="308"/>
      <c r="T74" s="308"/>
      <c r="U74" s="308">
        <f t="shared" si="22"/>
        <v>0</v>
      </c>
      <c r="V74" s="308"/>
      <c r="W74" s="309">
        <f t="shared" si="11"/>
        <v>0</v>
      </c>
      <c r="X74" s="300" t="str">
        <f t="shared" si="12"/>
        <v/>
      </c>
      <c r="Y74" s="301" t="str">
        <f t="shared" si="13"/>
        <v/>
      </c>
      <c r="Z74" s="301" t="str">
        <f t="shared" si="14"/>
        <v/>
      </c>
      <c r="AA74" s="301" t="str">
        <f t="shared" si="14"/>
        <v/>
      </c>
    </row>
    <row r="75" spans="2:27" ht="18.75" customHeight="1">
      <c r="B75" s="302">
        <v>30</v>
      </c>
      <c r="C75" s="303"/>
      <c r="D75" s="304"/>
      <c r="E75" s="305"/>
      <c r="F75" s="64"/>
      <c r="G75" s="306" t="str">
        <f t="shared" si="21"/>
        <v/>
      </c>
      <c r="H75" s="307"/>
      <c r="I75" s="308"/>
      <c r="J75" s="308"/>
      <c r="K75" s="308"/>
      <c r="L75" s="308"/>
      <c r="M75" s="308"/>
      <c r="N75" s="308"/>
      <c r="O75" s="308"/>
      <c r="P75" s="308"/>
      <c r="Q75" s="308"/>
      <c r="R75" s="308"/>
      <c r="S75" s="308"/>
      <c r="T75" s="308"/>
      <c r="U75" s="308">
        <f t="shared" si="22"/>
        <v>0</v>
      </c>
      <c r="V75" s="308"/>
      <c r="W75" s="309">
        <f t="shared" si="11"/>
        <v>0</v>
      </c>
      <c r="X75" s="300" t="str">
        <f t="shared" si="12"/>
        <v/>
      </c>
      <c r="Y75" s="301" t="str">
        <f t="shared" si="13"/>
        <v/>
      </c>
      <c r="Z75" s="301" t="str">
        <f t="shared" si="14"/>
        <v/>
      </c>
      <c r="AA75" s="301" t="str">
        <f t="shared" si="14"/>
        <v/>
      </c>
    </row>
    <row r="76" spans="2:27" ht="18.75" customHeight="1">
      <c r="B76" s="291">
        <v>31</v>
      </c>
      <c r="C76" s="292"/>
      <c r="D76" s="293"/>
      <c r="E76" s="294"/>
      <c r="F76" s="295"/>
      <c r="G76" s="296" t="str">
        <f>IF(OR(E76="",F76=""),"",E76*F76)</f>
        <v/>
      </c>
      <c r="H76" s="297"/>
      <c r="I76" s="298"/>
      <c r="J76" s="298"/>
      <c r="K76" s="298"/>
      <c r="L76" s="298"/>
      <c r="M76" s="298"/>
      <c r="N76" s="298"/>
      <c r="O76" s="298"/>
      <c r="P76" s="298"/>
      <c r="Q76" s="298"/>
      <c r="R76" s="298"/>
      <c r="S76" s="298"/>
      <c r="T76" s="298"/>
      <c r="U76" s="298">
        <f t="shared" ref="U76:U80" si="23">SUM(I76:T76)</f>
        <v>0</v>
      </c>
      <c r="V76" s="298"/>
      <c r="W76" s="299">
        <f t="shared" si="11"/>
        <v>0</v>
      </c>
      <c r="X76" s="300" t="str">
        <f t="shared" si="12"/>
        <v/>
      </c>
      <c r="Y76" s="301" t="str">
        <f t="shared" si="13"/>
        <v/>
      </c>
      <c r="Z76" s="301" t="str">
        <f t="shared" si="14"/>
        <v/>
      </c>
      <c r="AA76" s="301" t="str">
        <f t="shared" si="14"/>
        <v/>
      </c>
    </row>
    <row r="77" spans="2:27" ht="18.75" customHeight="1">
      <c r="B77" s="302">
        <v>32</v>
      </c>
      <c r="C77" s="303"/>
      <c r="D77" s="304"/>
      <c r="E77" s="305"/>
      <c r="F77" s="64"/>
      <c r="G77" s="306" t="str">
        <f t="shared" ref="G77:G84" si="24">IF(OR(E77="",F77=""),"",E77*F77)</f>
        <v/>
      </c>
      <c r="H77" s="307"/>
      <c r="I77" s="308"/>
      <c r="J77" s="308"/>
      <c r="K77" s="308"/>
      <c r="L77" s="308"/>
      <c r="M77" s="308"/>
      <c r="N77" s="308"/>
      <c r="O77" s="308"/>
      <c r="P77" s="308"/>
      <c r="Q77" s="308"/>
      <c r="R77" s="308"/>
      <c r="S77" s="308"/>
      <c r="T77" s="308"/>
      <c r="U77" s="308">
        <f t="shared" si="23"/>
        <v>0</v>
      </c>
      <c r="V77" s="308"/>
      <c r="W77" s="309">
        <f t="shared" si="11"/>
        <v>0</v>
      </c>
      <c r="X77" s="300" t="str">
        <f t="shared" si="12"/>
        <v/>
      </c>
      <c r="Y77" s="301" t="str">
        <f t="shared" si="13"/>
        <v/>
      </c>
      <c r="Z77" s="301" t="str">
        <f t="shared" si="14"/>
        <v/>
      </c>
      <c r="AA77" s="301" t="str">
        <f t="shared" si="14"/>
        <v/>
      </c>
    </row>
    <row r="78" spans="2:27" ht="18.75" customHeight="1">
      <c r="B78" s="302">
        <v>33</v>
      </c>
      <c r="C78" s="303"/>
      <c r="D78" s="304"/>
      <c r="E78" s="305"/>
      <c r="F78" s="64"/>
      <c r="G78" s="306" t="str">
        <f t="shared" si="24"/>
        <v/>
      </c>
      <c r="H78" s="307"/>
      <c r="I78" s="308"/>
      <c r="J78" s="308"/>
      <c r="K78" s="308"/>
      <c r="L78" s="308"/>
      <c r="M78" s="308"/>
      <c r="N78" s="308"/>
      <c r="O78" s="308"/>
      <c r="P78" s="308"/>
      <c r="Q78" s="308"/>
      <c r="R78" s="308"/>
      <c r="S78" s="308"/>
      <c r="T78" s="308"/>
      <c r="U78" s="308">
        <f t="shared" si="23"/>
        <v>0</v>
      </c>
      <c r="V78" s="308"/>
      <c r="W78" s="309">
        <f t="shared" si="11"/>
        <v>0</v>
      </c>
      <c r="X78" s="300" t="str">
        <f t="shared" si="12"/>
        <v/>
      </c>
      <c r="Y78" s="301" t="str">
        <f t="shared" si="13"/>
        <v/>
      </c>
      <c r="Z78" s="301" t="str">
        <f t="shared" si="14"/>
        <v/>
      </c>
      <c r="AA78" s="301" t="str">
        <f t="shared" si="14"/>
        <v/>
      </c>
    </row>
    <row r="79" spans="2:27" ht="18.75" customHeight="1">
      <c r="B79" s="302">
        <v>34</v>
      </c>
      <c r="C79" s="303"/>
      <c r="D79" s="304"/>
      <c r="E79" s="305"/>
      <c r="F79" s="64"/>
      <c r="G79" s="306" t="str">
        <f t="shared" si="24"/>
        <v/>
      </c>
      <c r="H79" s="307"/>
      <c r="I79" s="308"/>
      <c r="J79" s="327"/>
      <c r="K79" s="308"/>
      <c r="L79" s="308"/>
      <c r="M79" s="308"/>
      <c r="N79" s="308"/>
      <c r="O79" s="308"/>
      <c r="P79" s="308"/>
      <c r="Q79" s="308"/>
      <c r="R79" s="308"/>
      <c r="S79" s="308"/>
      <c r="T79" s="308"/>
      <c r="U79" s="308">
        <f t="shared" si="23"/>
        <v>0</v>
      </c>
      <c r="V79" s="308"/>
      <c r="W79" s="309">
        <f t="shared" si="11"/>
        <v>0</v>
      </c>
      <c r="X79" s="300" t="str">
        <f t="shared" si="12"/>
        <v/>
      </c>
      <c r="Y79" s="301" t="str">
        <f t="shared" si="13"/>
        <v/>
      </c>
      <c r="Z79" s="301" t="str">
        <f t="shared" si="14"/>
        <v/>
      </c>
      <c r="AA79" s="301" t="str">
        <f t="shared" si="14"/>
        <v/>
      </c>
    </row>
    <row r="80" spans="2:27" ht="18.75" customHeight="1">
      <c r="B80" s="302">
        <v>35</v>
      </c>
      <c r="C80" s="303"/>
      <c r="D80" s="304"/>
      <c r="E80" s="305"/>
      <c r="F80" s="64"/>
      <c r="G80" s="306" t="str">
        <f t="shared" si="24"/>
        <v/>
      </c>
      <c r="H80" s="307"/>
      <c r="I80" s="308"/>
      <c r="J80" s="308"/>
      <c r="K80" s="308"/>
      <c r="L80" s="308"/>
      <c r="M80" s="308"/>
      <c r="N80" s="308"/>
      <c r="O80" s="308"/>
      <c r="P80" s="308"/>
      <c r="Q80" s="308"/>
      <c r="R80" s="308"/>
      <c r="S80" s="308"/>
      <c r="T80" s="308"/>
      <c r="U80" s="308">
        <f t="shared" si="23"/>
        <v>0</v>
      </c>
      <c r="V80" s="308"/>
      <c r="W80" s="309">
        <f t="shared" si="11"/>
        <v>0</v>
      </c>
      <c r="X80" s="300" t="str">
        <f t="shared" si="12"/>
        <v/>
      </c>
      <c r="Y80" s="301" t="str">
        <f t="shared" si="13"/>
        <v/>
      </c>
      <c r="Z80" s="301" t="str">
        <f t="shared" si="14"/>
        <v/>
      </c>
      <c r="AA80" s="301" t="str">
        <f t="shared" si="14"/>
        <v/>
      </c>
    </row>
    <row r="81" spans="2:27" ht="18.75" customHeight="1">
      <c r="B81" s="302">
        <v>36</v>
      </c>
      <c r="C81" s="303"/>
      <c r="D81" s="304"/>
      <c r="E81" s="305"/>
      <c r="F81" s="64"/>
      <c r="G81" s="306" t="str">
        <f t="shared" si="24"/>
        <v/>
      </c>
      <c r="H81" s="307"/>
      <c r="I81" s="308"/>
      <c r="J81" s="308"/>
      <c r="K81" s="308"/>
      <c r="L81" s="308"/>
      <c r="M81" s="308"/>
      <c r="N81" s="308"/>
      <c r="O81" s="308"/>
      <c r="P81" s="308"/>
      <c r="Q81" s="308"/>
      <c r="R81" s="308"/>
      <c r="S81" s="308"/>
      <c r="T81" s="308"/>
      <c r="U81" s="308">
        <f t="shared" ref="U81:U84" si="25">SUM(I81:T81)</f>
        <v>0</v>
      </c>
      <c r="V81" s="308"/>
      <c r="W81" s="309">
        <f t="shared" si="11"/>
        <v>0</v>
      </c>
      <c r="X81" s="300" t="str">
        <f t="shared" si="12"/>
        <v/>
      </c>
      <c r="Y81" s="301" t="str">
        <f t="shared" si="13"/>
        <v/>
      </c>
      <c r="Z81" s="301" t="str">
        <f t="shared" si="14"/>
        <v/>
      </c>
      <c r="AA81" s="301" t="str">
        <f t="shared" si="14"/>
        <v/>
      </c>
    </row>
    <row r="82" spans="2:27" ht="18.75" customHeight="1">
      <c r="B82" s="302">
        <v>37</v>
      </c>
      <c r="C82" s="303"/>
      <c r="D82" s="304"/>
      <c r="E82" s="305"/>
      <c r="F82" s="64"/>
      <c r="G82" s="306" t="str">
        <f t="shared" si="24"/>
        <v/>
      </c>
      <c r="H82" s="307"/>
      <c r="I82" s="308"/>
      <c r="J82" s="308"/>
      <c r="K82" s="308"/>
      <c r="L82" s="308"/>
      <c r="M82" s="308"/>
      <c r="N82" s="308"/>
      <c r="O82" s="308"/>
      <c r="P82" s="308"/>
      <c r="Q82" s="308"/>
      <c r="R82" s="308"/>
      <c r="S82" s="308"/>
      <c r="T82" s="308"/>
      <c r="U82" s="308">
        <f t="shared" si="25"/>
        <v>0</v>
      </c>
      <c r="V82" s="308"/>
      <c r="W82" s="309">
        <f t="shared" si="11"/>
        <v>0</v>
      </c>
      <c r="X82" s="300" t="str">
        <f t="shared" si="12"/>
        <v/>
      </c>
      <c r="Y82" s="301" t="str">
        <f t="shared" si="13"/>
        <v/>
      </c>
      <c r="Z82" s="301" t="str">
        <f t="shared" si="14"/>
        <v/>
      </c>
      <c r="AA82" s="301" t="str">
        <f t="shared" si="14"/>
        <v/>
      </c>
    </row>
    <row r="83" spans="2:27" ht="18.75" customHeight="1">
      <c r="B83" s="302">
        <v>38</v>
      </c>
      <c r="C83" s="303"/>
      <c r="D83" s="304"/>
      <c r="E83" s="305"/>
      <c r="F83" s="64"/>
      <c r="G83" s="306" t="str">
        <f t="shared" si="24"/>
        <v/>
      </c>
      <c r="H83" s="307"/>
      <c r="I83" s="308"/>
      <c r="J83" s="308"/>
      <c r="K83" s="308"/>
      <c r="L83" s="308"/>
      <c r="M83" s="308"/>
      <c r="N83" s="308"/>
      <c r="O83" s="308"/>
      <c r="P83" s="308"/>
      <c r="Q83" s="308"/>
      <c r="R83" s="308"/>
      <c r="S83" s="308"/>
      <c r="T83" s="308"/>
      <c r="U83" s="308">
        <f t="shared" si="25"/>
        <v>0</v>
      </c>
      <c r="V83" s="308"/>
      <c r="W83" s="309">
        <f t="shared" si="11"/>
        <v>0</v>
      </c>
      <c r="X83" s="300" t="str">
        <f t="shared" si="12"/>
        <v/>
      </c>
      <c r="Y83" s="301" t="str">
        <f t="shared" si="13"/>
        <v/>
      </c>
      <c r="Z83" s="301" t="str">
        <f t="shared" si="14"/>
        <v/>
      </c>
      <c r="AA83" s="301" t="str">
        <f t="shared" si="14"/>
        <v/>
      </c>
    </row>
    <row r="84" spans="2:27" ht="18.75" customHeight="1">
      <c r="B84" s="302">
        <v>39</v>
      </c>
      <c r="C84" s="303"/>
      <c r="D84" s="304"/>
      <c r="E84" s="305"/>
      <c r="F84" s="64"/>
      <c r="G84" s="306" t="str">
        <f t="shared" si="24"/>
        <v/>
      </c>
      <c r="H84" s="307"/>
      <c r="I84" s="308"/>
      <c r="J84" s="308"/>
      <c r="K84" s="308"/>
      <c r="L84" s="308"/>
      <c r="M84" s="308"/>
      <c r="N84" s="308"/>
      <c r="O84" s="308"/>
      <c r="P84" s="308"/>
      <c r="Q84" s="308"/>
      <c r="R84" s="308"/>
      <c r="S84" s="308"/>
      <c r="T84" s="308"/>
      <c r="U84" s="308">
        <f t="shared" si="25"/>
        <v>0</v>
      </c>
      <c r="V84" s="308"/>
      <c r="W84" s="309">
        <f t="shared" si="11"/>
        <v>0</v>
      </c>
      <c r="X84" s="300" t="str">
        <f t="shared" si="12"/>
        <v/>
      </c>
      <c r="Y84" s="301" t="str">
        <f t="shared" si="13"/>
        <v/>
      </c>
      <c r="Z84" s="301" t="str">
        <f t="shared" si="14"/>
        <v/>
      </c>
      <c r="AA84" s="301" t="str">
        <f t="shared" si="14"/>
        <v/>
      </c>
    </row>
    <row r="85" spans="2:27" ht="18.75" customHeight="1" thickBot="1">
      <c r="B85" s="302">
        <v>40</v>
      </c>
      <c r="C85" s="311"/>
      <c r="D85" s="312"/>
      <c r="E85" s="313"/>
      <c r="F85" s="65"/>
      <c r="G85" s="314" t="str">
        <f t="shared" si="15"/>
        <v/>
      </c>
      <c r="H85" s="328"/>
      <c r="I85" s="315"/>
      <c r="J85" s="315"/>
      <c r="K85" s="315"/>
      <c r="L85" s="315"/>
      <c r="M85" s="315"/>
      <c r="N85" s="315"/>
      <c r="O85" s="315"/>
      <c r="P85" s="315"/>
      <c r="Q85" s="315"/>
      <c r="R85" s="315"/>
      <c r="S85" s="315"/>
      <c r="T85" s="315"/>
      <c r="U85" s="315">
        <f t="shared" si="16"/>
        <v>0</v>
      </c>
      <c r="V85" s="315"/>
      <c r="W85" s="316">
        <f t="shared" si="11"/>
        <v>0</v>
      </c>
      <c r="X85" s="300" t="str">
        <f t="shared" si="12"/>
        <v/>
      </c>
      <c r="Y85" s="301" t="str">
        <f t="shared" si="13"/>
        <v/>
      </c>
      <c r="Z85" s="301" t="str">
        <f t="shared" si="14"/>
        <v/>
      </c>
      <c r="AA85" s="301" t="str">
        <f t="shared" si="14"/>
        <v/>
      </c>
    </row>
    <row r="86" spans="2:27" ht="20.100000000000001" customHeight="1" thickBot="1">
      <c r="B86" s="1467" t="str">
        <f>B45&amp;"の計"</f>
        <v>見積書２【太陽光発電設備（蓄電池以外、自営線以外）】の計</v>
      </c>
      <c r="C86" s="1468"/>
      <c r="D86" s="1468"/>
      <c r="E86" s="1468"/>
      <c r="F86" s="1469"/>
      <c r="G86" s="317">
        <f>SUM(G46:G85)</f>
        <v>0</v>
      </c>
      <c r="H86" s="318"/>
      <c r="I86" s="319">
        <f>SUM(I46:I85)</f>
        <v>0</v>
      </c>
      <c r="J86" s="319">
        <f t="shared" ref="J86:W86" si="26">SUM(J46:J85)</f>
        <v>0</v>
      </c>
      <c r="K86" s="319">
        <f t="shared" si="26"/>
        <v>0</v>
      </c>
      <c r="L86" s="319">
        <f t="shared" si="26"/>
        <v>0</v>
      </c>
      <c r="M86" s="319">
        <f t="shared" si="26"/>
        <v>0</v>
      </c>
      <c r="N86" s="319">
        <f t="shared" si="26"/>
        <v>0</v>
      </c>
      <c r="O86" s="319">
        <f t="shared" si="26"/>
        <v>0</v>
      </c>
      <c r="P86" s="319">
        <f t="shared" si="26"/>
        <v>0</v>
      </c>
      <c r="Q86" s="319">
        <f t="shared" si="26"/>
        <v>0</v>
      </c>
      <c r="R86" s="319">
        <f t="shared" si="26"/>
        <v>0</v>
      </c>
      <c r="S86" s="319">
        <f t="shared" si="26"/>
        <v>0</v>
      </c>
      <c r="T86" s="319">
        <f t="shared" si="26"/>
        <v>0</v>
      </c>
      <c r="U86" s="319">
        <f t="shared" si="26"/>
        <v>0</v>
      </c>
      <c r="V86" s="319">
        <f t="shared" si="26"/>
        <v>0</v>
      </c>
      <c r="W86" s="320">
        <f t="shared" si="26"/>
        <v>0</v>
      </c>
      <c r="X86" s="288" t="s">
        <v>61</v>
      </c>
      <c r="Y86" s="301" t="str">
        <f>IF(AND(G86=0,W86=0),"",IF(G86=W86,"○","×"))</f>
        <v/>
      </c>
      <c r="Z86" s="289" t="s">
        <v>61</v>
      </c>
      <c r="AA86" s="289" t="s">
        <v>61</v>
      </c>
    </row>
    <row r="87" spans="2:27" ht="20.100000000000001" customHeight="1" thickBot="1">
      <c r="B87" s="1477" t="s">
        <v>487</v>
      </c>
      <c r="C87" s="1478"/>
      <c r="D87" s="1478"/>
      <c r="E87" s="1478"/>
      <c r="F87" s="1479"/>
      <c r="G87" s="329">
        <f>SUM(G43,G86)</f>
        <v>0</v>
      </c>
      <c r="H87" s="330"/>
      <c r="I87" s="331">
        <f>SUM(I43,I86)</f>
        <v>0</v>
      </c>
      <c r="J87" s="331">
        <f t="shared" ref="J87:W87" si="27">SUM(J43,J86)</f>
        <v>0</v>
      </c>
      <c r="K87" s="331">
        <f t="shared" si="27"/>
        <v>0</v>
      </c>
      <c r="L87" s="331">
        <f t="shared" si="27"/>
        <v>0</v>
      </c>
      <c r="M87" s="331">
        <f t="shared" si="27"/>
        <v>0</v>
      </c>
      <c r="N87" s="331">
        <f t="shared" si="27"/>
        <v>0</v>
      </c>
      <c r="O87" s="331">
        <f t="shared" si="27"/>
        <v>0</v>
      </c>
      <c r="P87" s="331">
        <f t="shared" si="27"/>
        <v>0</v>
      </c>
      <c r="Q87" s="331">
        <f t="shared" si="27"/>
        <v>0</v>
      </c>
      <c r="R87" s="331">
        <f t="shared" si="27"/>
        <v>0</v>
      </c>
      <c r="S87" s="331">
        <f t="shared" si="27"/>
        <v>0</v>
      </c>
      <c r="T87" s="331">
        <f t="shared" si="27"/>
        <v>0</v>
      </c>
      <c r="U87" s="331">
        <f t="shared" si="27"/>
        <v>0</v>
      </c>
      <c r="V87" s="331">
        <f t="shared" si="27"/>
        <v>0</v>
      </c>
      <c r="W87" s="331">
        <f t="shared" si="27"/>
        <v>0</v>
      </c>
      <c r="X87" s="288" t="s">
        <v>61</v>
      </c>
      <c r="Y87" s="289" t="s">
        <v>61</v>
      </c>
      <c r="Z87" s="289" t="s">
        <v>61</v>
      </c>
      <c r="AA87" s="289" t="s">
        <v>61</v>
      </c>
    </row>
    <row r="88" spans="2:27" ht="8.25" customHeight="1" thickBot="1">
      <c r="B88" s="321"/>
      <c r="C88" s="321"/>
      <c r="D88" s="321"/>
      <c r="E88" s="321"/>
      <c r="F88" s="321"/>
      <c r="G88" s="322"/>
      <c r="H88" s="323"/>
      <c r="I88" s="324"/>
      <c r="J88" s="324"/>
      <c r="K88" s="324"/>
      <c r="L88" s="324"/>
      <c r="M88" s="324"/>
      <c r="N88" s="324"/>
      <c r="O88" s="324"/>
      <c r="P88" s="324"/>
      <c r="Q88" s="324"/>
      <c r="R88" s="324"/>
      <c r="S88" s="324"/>
      <c r="T88" s="324"/>
      <c r="U88" s="324"/>
      <c r="V88" s="324"/>
      <c r="W88" s="324"/>
      <c r="X88" s="325"/>
      <c r="Y88" s="326"/>
      <c r="Z88" s="325"/>
      <c r="AA88" s="325"/>
    </row>
    <row r="89" spans="2:27" ht="20.100000000000001" customHeight="1" thickBot="1">
      <c r="B89" s="1462" t="s">
        <v>173</v>
      </c>
      <c r="C89" s="1463"/>
      <c r="D89" s="1463"/>
      <c r="E89" s="1463"/>
      <c r="F89" s="1470"/>
      <c r="G89" s="1464"/>
      <c r="H89" s="1465"/>
      <c r="I89" s="1465"/>
      <c r="J89" s="1465"/>
      <c r="K89" s="1465"/>
      <c r="L89" s="1465"/>
      <c r="M89" s="1465"/>
      <c r="N89" s="1465"/>
      <c r="O89" s="1465"/>
      <c r="P89" s="1465"/>
      <c r="Q89" s="1465"/>
      <c r="R89" s="1465"/>
      <c r="S89" s="1465"/>
      <c r="T89" s="1465"/>
      <c r="U89" s="1465"/>
      <c r="V89" s="1465"/>
      <c r="W89" s="1466"/>
      <c r="X89" s="288" t="s">
        <v>61</v>
      </c>
      <c r="Y89" s="289" t="s">
        <v>61</v>
      </c>
      <c r="Z89" s="289" t="s">
        <v>61</v>
      </c>
      <c r="AA89" s="289" t="s">
        <v>61</v>
      </c>
    </row>
    <row r="90" spans="2:27" ht="20.100000000000001" customHeight="1">
      <c r="B90" s="291">
        <v>1</v>
      </c>
      <c r="C90" s="292"/>
      <c r="D90" s="293"/>
      <c r="E90" s="294"/>
      <c r="F90" s="295"/>
      <c r="G90" s="296" t="str">
        <f>IF(OR(E90="",F90=""),"",E90*F90)</f>
        <v/>
      </c>
      <c r="H90" s="297"/>
      <c r="I90" s="298"/>
      <c r="J90" s="298"/>
      <c r="K90" s="298"/>
      <c r="L90" s="298"/>
      <c r="M90" s="298"/>
      <c r="N90" s="298"/>
      <c r="O90" s="298"/>
      <c r="P90" s="298"/>
      <c r="Q90" s="298"/>
      <c r="R90" s="298"/>
      <c r="S90" s="298"/>
      <c r="T90" s="298"/>
      <c r="U90" s="298">
        <f>SUM(I90:T90)</f>
        <v>0</v>
      </c>
      <c r="V90" s="298"/>
      <c r="W90" s="299">
        <f t="shared" ref="W90:W104" si="28">SUM(U90,V90)</f>
        <v>0</v>
      </c>
      <c r="X90" s="300" t="str">
        <f t="shared" ref="X90:X104" si="29">IF(G90="","",IF(E90*F90=G90,"○","×"))</f>
        <v/>
      </c>
      <c r="Y90" s="301" t="str">
        <f t="shared" ref="Y90:Y104" si="30">IF(AND(G90="",W90=0),"",IF(G90=W90,"○","×"))</f>
        <v/>
      </c>
      <c r="Z90" s="301" t="str">
        <f t="shared" ref="Z90:AA104" si="31">IF($G90="","",IF(INT(E90)=E90,"ー","あり"))</f>
        <v/>
      </c>
      <c r="AA90" s="301" t="str">
        <f t="shared" si="31"/>
        <v/>
      </c>
    </row>
    <row r="91" spans="2:27" ht="20.100000000000001" customHeight="1">
      <c r="B91" s="302">
        <v>2</v>
      </c>
      <c r="C91" s="303"/>
      <c r="D91" s="304"/>
      <c r="E91" s="305"/>
      <c r="F91" s="64"/>
      <c r="G91" s="306" t="str">
        <f t="shared" ref="G91:G99" si="32">IF(OR(E91="",F91=""),"",E91*F91)</f>
        <v/>
      </c>
      <c r="H91" s="307"/>
      <c r="I91" s="308"/>
      <c r="J91" s="308"/>
      <c r="K91" s="308"/>
      <c r="L91" s="308"/>
      <c r="M91" s="308"/>
      <c r="N91" s="308"/>
      <c r="O91" s="308"/>
      <c r="P91" s="308"/>
      <c r="Q91" s="308"/>
      <c r="R91" s="308"/>
      <c r="S91" s="308"/>
      <c r="T91" s="308"/>
      <c r="U91" s="308">
        <f t="shared" ref="U91:U99" si="33">SUM(I91:T91)</f>
        <v>0</v>
      </c>
      <c r="V91" s="308"/>
      <c r="W91" s="309">
        <f t="shared" si="28"/>
        <v>0</v>
      </c>
      <c r="X91" s="300" t="str">
        <f t="shared" si="29"/>
        <v/>
      </c>
      <c r="Y91" s="301" t="str">
        <f t="shared" si="30"/>
        <v/>
      </c>
      <c r="Z91" s="301" t="str">
        <f t="shared" si="31"/>
        <v/>
      </c>
      <c r="AA91" s="301" t="str">
        <f t="shared" si="31"/>
        <v/>
      </c>
    </row>
    <row r="92" spans="2:27" ht="20.100000000000001" customHeight="1">
      <c r="B92" s="302">
        <v>3</v>
      </c>
      <c r="C92" s="303"/>
      <c r="D92" s="304"/>
      <c r="E92" s="305"/>
      <c r="F92" s="64"/>
      <c r="G92" s="306" t="str">
        <f t="shared" si="32"/>
        <v/>
      </c>
      <c r="H92" s="307"/>
      <c r="I92" s="308"/>
      <c r="J92" s="308"/>
      <c r="K92" s="308"/>
      <c r="L92" s="308"/>
      <c r="M92" s="308"/>
      <c r="N92" s="308"/>
      <c r="O92" s="308"/>
      <c r="P92" s="308"/>
      <c r="Q92" s="308"/>
      <c r="R92" s="308"/>
      <c r="S92" s="308"/>
      <c r="T92" s="308"/>
      <c r="U92" s="308">
        <f t="shared" si="33"/>
        <v>0</v>
      </c>
      <c r="V92" s="308"/>
      <c r="W92" s="309">
        <f t="shared" si="28"/>
        <v>0</v>
      </c>
      <c r="X92" s="300" t="str">
        <f t="shared" si="29"/>
        <v/>
      </c>
      <c r="Y92" s="301" t="str">
        <f t="shared" si="30"/>
        <v/>
      </c>
      <c r="Z92" s="301" t="str">
        <f t="shared" si="31"/>
        <v/>
      </c>
      <c r="AA92" s="301" t="str">
        <f t="shared" si="31"/>
        <v/>
      </c>
    </row>
    <row r="93" spans="2:27" ht="20.100000000000001" customHeight="1">
      <c r="B93" s="302">
        <v>4</v>
      </c>
      <c r="C93" s="303"/>
      <c r="D93" s="304"/>
      <c r="E93" s="305"/>
      <c r="F93" s="64"/>
      <c r="G93" s="306" t="str">
        <f t="shared" si="32"/>
        <v/>
      </c>
      <c r="H93" s="307"/>
      <c r="I93" s="308"/>
      <c r="J93" s="327"/>
      <c r="K93" s="308"/>
      <c r="L93" s="308"/>
      <c r="M93" s="308"/>
      <c r="N93" s="308"/>
      <c r="O93" s="308"/>
      <c r="P93" s="308"/>
      <c r="Q93" s="308"/>
      <c r="R93" s="308"/>
      <c r="S93" s="308"/>
      <c r="T93" s="308"/>
      <c r="U93" s="308">
        <f t="shared" si="33"/>
        <v>0</v>
      </c>
      <c r="V93" s="308"/>
      <c r="W93" s="309">
        <f t="shared" si="28"/>
        <v>0</v>
      </c>
      <c r="X93" s="300" t="str">
        <f t="shared" si="29"/>
        <v/>
      </c>
      <c r="Y93" s="301" t="str">
        <f t="shared" si="30"/>
        <v/>
      </c>
      <c r="Z93" s="301" t="str">
        <f t="shared" si="31"/>
        <v/>
      </c>
      <c r="AA93" s="301" t="str">
        <f t="shared" si="31"/>
        <v/>
      </c>
    </row>
    <row r="94" spans="2:27" ht="20.100000000000001" customHeight="1">
      <c r="B94" s="302">
        <v>5</v>
      </c>
      <c r="C94" s="303"/>
      <c r="D94" s="304"/>
      <c r="E94" s="305"/>
      <c r="F94" s="64"/>
      <c r="G94" s="306" t="str">
        <f t="shared" si="32"/>
        <v/>
      </c>
      <c r="H94" s="307"/>
      <c r="I94" s="308"/>
      <c r="J94" s="308"/>
      <c r="K94" s="308"/>
      <c r="L94" s="308"/>
      <c r="M94" s="308"/>
      <c r="N94" s="308"/>
      <c r="O94" s="308"/>
      <c r="P94" s="308"/>
      <c r="Q94" s="308"/>
      <c r="R94" s="308"/>
      <c r="S94" s="308"/>
      <c r="T94" s="308"/>
      <c r="U94" s="308">
        <f t="shared" si="33"/>
        <v>0</v>
      </c>
      <c r="V94" s="308"/>
      <c r="W94" s="309">
        <f t="shared" si="28"/>
        <v>0</v>
      </c>
      <c r="X94" s="300" t="str">
        <f t="shared" si="29"/>
        <v/>
      </c>
      <c r="Y94" s="301" t="str">
        <f t="shared" si="30"/>
        <v/>
      </c>
      <c r="Z94" s="301" t="str">
        <f t="shared" si="31"/>
        <v/>
      </c>
      <c r="AA94" s="301" t="str">
        <f t="shared" si="31"/>
        <v/>
      </c>
    </row>
    <row r="95" spans="2:27" ht="20.100000000000001" customHeight="1">
      <c r="B95" s="302">
        <v>6</v>
      </c>
      <c r="C95" s="303"/>
      <c r="D95" s="304"/>
      <c r="E95" s="305"/>
      <c r="F95" s="64"/>
      <c r="G95" s="306" t="str">
        <f t="shared" si="32"/>
        <v/>
      </c>
      <c r="H95" s="307"/>
      <c r="I95" s="308"/>
      <c r="J95" s="308"/>
      <c r="K95" s="308"/>
      <c r="L95" s="308"/>
      <c r="M95" s="308"/>
      <c r="N95" s="308"/>
      <c r="O95" s="308"/>
      <c r="P95" s="308"/>
      <c r="Q95" s="308"/>
      <c r="R95" s="308"/>
      <c r="S95" s="308"/>
      <c r="T95" s="308"/>
      <c r="U95" s="308">
        <f t="shared" si="33"/>
        <v>0</v>
      </c>
      <c r="V95" s="308"/>
      <c r="W95" s="309">
        <f t="shared" si="28"/>
        <v>0</v>
      </c>
      <c r="X95" s="300" t="str">
        <f t="shared" si="29"/>
        <v/>
      </c>
      <c r="Y95" s="301" t="str">
        <f t="shared" si="30"/>
        <v/>
      </c>
      <c r="Z95" s="301" t="str">
        <f t="shared" si="31"/>
        <v/>
      </c>
      <c r="AA95" s="301" t="str">
        <f t="shared" si="31"/>
        <v/>
      </c>
    </row>
    <row r="96" spans="2:27" ht="20.100000000000001" customHeight="1">
      <c r="B96" s="302">
        <v>7</v>
      </c>
      <c r="C96" s="303"/>
      <c r="D96" s="304"/>
      <c r="E96" s="305"/>
      <c r="F96" s="64"/>
      <c r="G96" s="306" t="str">
        <f t="shared" si="32"/>
        <v/>
      </c>
      <c r="H96" s="307"/>
      <c r="I96" s="308"/>
      <c r="J96" s="308"/>
      <c r="K96" s="308"/>
      <c r="L96" s="308"/>
      <c r="M96" s="308"/>
      <c r="N96" s="308"/>
      <c r="O96" s="308"/>
      <c r="P96" s="308"/>
      <c r="Q96" s="308"/>
      <c r="R96" s="308"/>
      <c r="S96" s="308"/>
      <c r="T96" s="308"/>
      <c r="U96" s="308">
        <f t="shared" si="33"/>
        <v>0</v>
      </c>
      <c r="V96" s="308"/>
      <c r="W96" s="309">
        <f t="shared" si="28"/>
        <v>0</v>
      </c>
      <c r="X96" s="300" t="str">
        <f t="shared" si="29"/>
        <v/>
      </c>
      <c r="Y96" s="301" t="str">
        <f t="shared" si="30"/>
        <v/>
      </c>
      <c r="Z96" s="301" t="str">
        <f t="shared" si="31"/>
        <v/>
      </c>
      <c r="AA96" s="301" t="str">
        <f t="shared" si="31"/>
        <v/>
      </c>
    </row>
    <row r="97" spans="2:27" ht="20.100000000000001" customHeight="1">
      <c r="B97" s="291">
        <v>8</v>
      </c>
      <c r="C97" s="303"/>
      <c r="D97" s="304"/>
      <c r="E97" s="305"/>
      <c r="F97" s="64"/>
      <c r="G97" s="306" t="str">
        <f t="shared" si="32"/>
        <v/>
      </c>
      <c r="H97" s="307"/>
      <c r="I97" s="308"/>
      <c r="J97" s="308"/>
      <c r="K97" s="308"/>
      <c r="L97" s="308"/>
      <c r="M97" s="308"/>
      <c r="N97" s="308"/>
      <c r="O97" s="308"/>
      <c r="P97" s="308"/>
      <c r="Q97" s="308"/>
      <c r="R97" s="308"/>
      <c r="S97" s="308"/>
      <c r="T97" s="308"/>
      <c r="U97" s="308">
        <f t="shared" si="33"/>
        <v>0</v>
      </c>
      <c r="V97" s="308"/>
      <c r="W97" s="309">
        <f t="shared" si="28"/>
        <v>0</v>
      </c>
      <c r="X97" s="300" t="str">
        <f t="shared" si="29"/>
        <v/>
      </c>
      <c r="Y97" s="301" t="str">
        <f t="shared" si="30"/>
        <v/>
      </c>
      <c r="Z97" s="301" t="str">
        <f t="shared" si="31"/>
        <v/>
      </c>
      <c r="AA97" s="301" t="str">
        <f t="shared" si="31"/>
        <v/>
      </c>
    </row>
    <row r="98" spans="2:27" ht="20.100000000000001" customHeight="1">
      <c r="B98" s="302">
        <v>9</v>
      </c>
      <c r="C98" s="303"/>
      <c r="D98" s="304"/>
      <c r="E98" s="305"/>
      <c r="F98" s="64"/>
      <c r="G98" s="306" t="str">
        <f t="shared" si="32"/>
        <v/>
      </c>
      <c r="H98" s="307"/>
      <c r="I98" s="308"/>
      <c r="J98" s="308"/>
      <c r="K98" s="308"/>
      <c r="L98" s="308"/>
      <c r="M98" s="308"/>
      <c r="N98" s="308"/>
      <c r="O98" s="308"/>
      <c r="P98" s="308"/>
      <c r="Q98" s="308"/>
      <c r="R98" s="308"/>
      <c r="S98" s="308"/>
      <c r="T98" s="308"/>
      <c r="U98" s="308">
        <f t="shared" si="33"/>
        <v>0</v>
      </c>
      <c r="V98" s="308"/>
      <c r="W98" s="309">
        <f t="shared" si="28"/>
        <v>0</v>
      </c>
      <c r="X98" s="300" t="str">
        <f t="shared" si="29"/>
        <v/>
      </c>
      <c r="Y98" s="301" t="str">
        <f t="shared" si="30"/>
        <v/>
      </c>
      <c r="Z98" s="301" t="str">
        <f t="shared" si="31"/>
        <v/>
      </c>
      <c r="AA98" s="301" t="str">
        <f t="shared" si="31"/>
        <v/>
      </c>
    </row>
    <row r="99" spans="2:27" ht="20.100000000000001" customHeight="1">
      <c r="B99" s="302">
        <v>10</v>
      </c>
      <c r="C99" s="303"/>
      <c r="D99" s="304"/>
      <c r="E99" s="305"/>
      <c r="F99" s="64"/>
      <c r="G99" s="306" t="str">
        <f t="shared" si="32"/>
        <v/>
      </c>
      <c r="H99" s="307"/>
      <c r="I99" s="308"/>
      <c r="J99" s="308"/>
      <c r="K99" s="308"/>
      <c r="L99" s="308"/>
      <c r="M99" s="308"/>
      <c r="N99" s="308"/>
      <c r="O99" s="308"/>
      <c r="P99" s="308"/>
      <c r="Q99" s="308"/>
      <c r="R99" s="308"/>
      <c r="S99" s="308"/>
      <c r="T99" s="308"/>
      <c r="U99" s="308">
        <f t="shared" si="33"/>
        <v>0</v>
      </c>
      <c r="V99" s="308"/>
      <c r="W99" s="309">
        <f t="shared" si="28"/>
        <v>0</v>
      </c>
      <c r="X99" s="300" t="str">
        <f t="shared" si="29"/>
        <v/>
      </c>
      <c r="Y99" s="301" t="str">
        <f t="shared" si="30"/>
        <v/>
      </c>
      <c r="Z99" s="301" t="str">
        <f t="shared" si="31"/>
        <v/>
      </c>
      <c r="AA99" s="301" t="str">
        <f t="shared" si="31"/>
        <v/>
      </c>
    </row>
    <row r="100" spans="2:27" ht="20.100000000000001" customHeight="1">
      <c r="B100" s="302">
        <v>11</v>
      </c>
      <c r="C100" s="292"/>
      <c r="D100" s="293"/>
      <c r="E100" s="294"/>
      <c r="F100" s="295"/>
      <c r="G100" s="296" t="str">
        <f>IF(OR(E100="",F100=""),"",E100*F100)</f>
        <v/>
      </c>
      <c r="H100" s="297"/>
      <c r="I100" s="298"/>
      <c r="J100" s="298"/>
      <c r="K100" s="298"/>
      <c r="L100" s="298"/>
      <c r="M100" s="298"/>
      <c r="N100" s="298"/>
      <c r="O100" s="298"/>
      <c r="P100" s="298"/>
      <c r="Q100" s="298"/>
      <c r="R100" s="298"/>
      <c r="S100" s="298"/>
      <c r="T100" s="298"/>
      <c r="U100" s="298">
        <f>SUM(I100:T100)</f>
        <v>0</v>
      </c>
      <c r="V100" s="298"/>
      <c r="W100" s="299">
        <f t="shared" si="28"/>
        <v>0</v>
      </c>
      <c r="X100" s="300" t="str">
        <f t="shared" si="29"/>
        <v/>
      </c>
      <c r="Y100" s="301" t="str">
        <f t="shared" si="30"/>
        <v/>
      </c>
      <c r="Z100" s="301" t="str">
        <f t="shared" si="31"/>
        <v/>
      </c>
      <c r="AA100" s="301" t="str">
        <f t="shared" si="31"/>
        <v/>
      </c>
    </row>
    <row r="101" spans="2:27" ht="20.100000000000001" customHeight="1">
      <c r="B101" s="302">
        <v>12</v>
      </c>
      <c r="C101" s="303"/>
      <c r="D101" s="304"/>
      <c r="E101" s="305"/>
      <c r="F101" s="64"/>
      <c r="G101" s="306" t="str">
        <f t="shared" ref="G101:G104" si="34">IF(OR(E101="",F101=""),"",E101*F101)</f>
        <v/>
      </c>
      <c r="H101" s="307"/>
      <c r="I101" s="308"/>
      <c r="J101" s="308"/>
      <c r="K101" s="308"/>
      <c r="L101" s="308"/>
      <c r="M101" s="308"/>
      <c r="N101" s="308"/>
      <c r="O101" s="308"/>
      <c r="P101" s="308"/>
      <c r="Q101" s="308"/>
      <c r="R101" s="308"/>
      <c r="S101" s="308"/>
      <c r="T101" s="308"/>
      <c r="U101" s="308">
        <f t="shared" ref="U101:U104" si="35">SUM(I101:T101)</f>
        <v>0</v>
      </c>
      <c r="V101" s="308"/>
      <c r="W101" s="309">
        <f t="shared" si="28"/>
        <v>0</v>
      </c>
      <c r="X101" s="300" t="str">
        <f t="shared" si="29"/>
        <v/>
      </c>
      <c r="Y101" s="301" t="str">
        <f t="shared" si="30"/>
        <v/>
      </c>
      <c r="Z101" s="301" t="str">
        <f t="shared" si="31"/>
        <v/>
      </c>
      <c r="AA101" s="301" t="str">
        <f t="shared" si="31"/>
        <v/>
      </c>
    </row>
    <row r="102" spans="2:27" ht="20.100000000000001" customHeight="1">
      <c r="B102" s="302">
        <v>13</v>
      </c>
      <c r="C102" s="303"/>
      <c r="D102" s="304"/>
      <c r="E102" s="305"/>
      <c r="F102" s="64"/>
      <c r="G102" s="306" t="str">
        <f t="shared" si="34"/>
        <v/>
      </c>
      <c r="H102" s="307"/>
      <c r="I102" s="308"/>
      <c r="J102" s="308"/>
      <c r="K102" s="308"/>
      <c r="L102" s="308"/>
      <c r="M102" s="308"/>
      <c r="N102" s="308"/>
      <c r="O102" s="308"/>
      <c r="P102" s="308"/>
      <c r="Q102" s="308"/>
      <c r="R102" s="308"/>
      <c r="S102" s="308"/>
      <c r="T102" s="308"/>
      <c r="U102" s="308">
        <f t="shared" si="35"/>
        <v>0</v>
      </c>
      <c r="V102" s="308"/>
      <c r="W102" s="309">
        <f t="shared" si="28"/>
        <v>0</v>
      </c>
      <c r="X102" s="300" t="str">
        <f t="shared" si="29"/>
        <v/>
      </c>
      <c r="Y102" s="301" t="str">
        <f t="shared" si="30"/>
        <v/>
      </c>
      <c r="Z102" s="301" t="str">
        <f t="shared" si="31"/>
        <v/>
      </c>
      <c r="AA102" s="301" t="str">
        <f t="shared" si="31"/>
        <v/>
      </c>
    </row>
    <row r="103" spans="2:27" ht="20.100000000000001" customHeight="1">
      <c r="B103" s="302">
        <v>14</v>
      </c>
      <c r="C103" s="303"/>
      <c r="D103" s="304"/>
      <c r="E103" s="305"/>
      <c r="F103" s="64"/>
      <c r="G103" s="306" t="str">
        <f t="shared" si="34"/>
        <v/>
      </c>
      <c r="H103" s="307"/>
      <c r="I103" s="308"/>
      <c r="J103" s="327"/>
      <c r="K103" s="308"/>
      <c r="L103" s="308"/>
      <c r="M103" s="308"/>
      <c r="N103" s="308"/>
      <c r="O103" s="308"/>
      <c r="P103" s="308"/>
      <c r="Q103" s="308"/>
      <c r="R103" s="308"/>
      <c r="S103" s="308"/>
      <c r="T103" s="308"/>
      <c r="U103" s="308">
        <f t="shared" si="35"/>
        <v>0</v>
      </c>
      <c r="V103" s="308"/>
      <c r="W103" s="309">
        <f t="shared" si="28"/>
        <v>0</v>
      </c>
      <c r="X103" s="300" t="str">
        <f t="shared" si="29"/>
        <v/>
      </c>
      <c r="Y103" s="301" t="str">
        <f t="shared" si="30"/>
        <v/>
      </c>
      <c r="Z103" s="301" t="str">
        <f t="shared" si="31"/>
        <v/>
      </c>
      <c r="AA103" s="301" t="str">
        <f t="shared" si="31"/>
        <v/>
      </c>
    </row>
    <row r="104" spans="2:27" ht="20.100000000000001" customHeight="1" thickBot="1">
      <c r="B104" s="291">
        <v>15</v>
      </c>
      <c r="C104" s="303"/>
      <c r="D104" s="304"/>
      <c r="E104" s="305"/>
      <c r="F104" s="64"/>
      <c r="G104" s="306" t="str">
        <f t="shared" si="34"/>
        <v/>
      </c>
      <c r="H104" s="307"/>
      <c r="I104" s="308"/>
      <c r="J104" s="308"/>
      <c r="K104" s="308"/>
      <c r="L104" s="308"/>
      <c r="M104" s="308"/>
      <c r="N104" s="308"/>
      <c r="O104" s="308"/>
      <c r="P104" s="308"/>
      <c r="Q104" s="308"/>
      <c r="R104" s="308"/>
      <c r="S104" s="308"/>
      <c r="T104" s="308"/>
      <c r="U104" s="308">
        <f t="shared" si="35"/>
        <v>0</v>
      </c>
      <c r="V104" s="308"/>
      <c r="W104" s="309">
        <f t="shared" si="28"/>
        <v>0</v>
      </c>
      <c r="X104" s="300" t="str">
        <f t="shared" si="29"/>
        <v/>
      </c>
      <c r="Y104" s="301" t="str">
        <f t="shared" si="30"/>
        <v/>
      </c>
      <c r="Z104" s="301" t="str">
        <f t="shared" si="31"/>
        <v/>
      </c>
      <c r="AA104" s="301" t="str">
        <f t="shared" si="31"/>
        <v/>
      </c>
    </row>
    <row r="105" spans="2:27" ht="20.100000000000001" customHeight="1" thickBot="1">
      <c r="B105" s="1471" t="str">
        <f>B89&amp;"の計"</f>
        <v>【定置用蓄電池】の計</v>
      </c>
      <c r="C105" s="1472"/>
      <c r="D105" s="1472"/>
      <c r="E105" s="1472"/>
      <c r="F105" s="1473"/>
      <c r="G105" s="329">
        <f>SUM(G90:G104)</f>
        <v>0</v>
      </c>
      <c r="H105" s="336"/>
      <c r="I105" s="331">
        <f t="shared" ref="I105:W105" si="36">SUM(I90:I104)</f>
        <v>0</v>
      </c>
      <c r="J105" s="331">
        <f t="shared" si="36"/>
        <v>0</v>
      </c>
      <c r="K105" s="331">
        <f t="shared" si="36"/>
        <v>0</v>
      </c>
      <c r="L105" s="331">
        <f t="shared" si="36"/>
        <v>0</v>
      </c>
      <c r="M105" s="331">
        <f t="shared" si="36"/>
        <v>0</v>
      </c>
      <c r="N105" s="331">
        <f t="shared" si="36"/>
        <v>0</v>
      </c>
      <c r="O105" s="331">
        <f t="shared" si="36"/>
        <v>0</v>
      </c>
      <c r="P105" s="331">
        <f t="shared" si="36"/>
        <v>0</v>
      </c>
      <c r="Q105" s="331">
        <f t="shared" si="36"/>
        <v>0</v>
      </c>
      <c r="R105" s="331">
        <f t="shared" si="36"/>
        <v>0</v>
      </c>
      <c r="S105" s="331">
        <f t="shared" si="36"/>
        <v>0</v>
      </c>
      <c r="T105" s="331">
        <f t="shared" si="36"/>
        <v>0</v>
      </c>
      <c r="U105" s="331">
        <f t="shared" si="36"/>
        <v>0</v>
      </c>
      <c r="V105" s="331">
        <f t="shared" si="36"/>
        <v>0</v>
      </c>
      <c r="W105" s="332">
        <f t="shared" si="36"/>
        <v>0</v>
      </c>
      <c r="X105" s="288" t="s">
        <v>61</v>
      </c>
      <c r="Y105" s="301" t="str">
        <f>IF(AND(G105=0,W105=0),"",IF(G105=W105,"○","×"))</f>
        <v/>
      </c>
      <c r="Z105" s="289" t="s">
        <v>61</v>
      </c>
      <c r="AA105" s="289" t="s">
        <v>61</v>
      </c>
    </row>
    <row r="106" spans="2:27" ht="9" customHeight="1" thickBot="1">
      <c r="B106" s="287"/>
      <c r="C106" s="287"/>
      <c r="D106" s="287"/>
      <c r="E106" s="287"/>
      <c r="F106" s="287"/>
      <c r="G106" s="333"/>
      <c r="H106" s="334"/>
      <c r="I106" s="335"/>
      <c r="J106" s="335"/>
      <c r="K106" s="335"/>
      <c r="L106" s="335"/>
      <c r="M106" s="335"/>
      <c r="N106" s="335"/>
      <c r="O106" s="335"/>
      <c r="P106" s="335"/>
      <c r="Q106" s="335"/>
      <c r="R106" s="335"/>
      <c r="S106" s="335"/>
      <c r="T106" s="335"/>
      <c r="U106" s="335"/>
      <c r="V106" s="335"/>
      <c r="W106" s="335"/>
      <c r="X106" s="288"/>
      <c r="Y106" s="289"/>
      <c r="Z106" s="289"/>
      <c r="AA106" s="289"/>
    </row>
    <row r="107" spans="2:27" ht="20.100000000000001" customHeight="1" thickBot="1">
      <c r="B107" s="1474" t="s">
        <v>436</v>
      </c>
      <c r="C107" s="1475"/>
      <c r="D107" s="1475"/>
      <c r="E107" s="1475"/>
      <c r="F107" s="1476"/>
      <c r="G107" s="1464"/>
      <c r="H107" s="1465"/>
      <c r="I107" s="1465"/>
      <c r="J107" s="1465"/>
      <c r="K107" s="1465"/>
      <c r="L107" s="1465"/>
      <c r="M107" s="1465"/>
      <c r="N107" s="1465"/>
      <c r="O107" s="1465"/>
      <c r="P107" s="1465"/>
      <c r="Q107" s="1465"/>
      <c r="R107" s="1465"/>
      <c r="S107" s="1465"/>
      <c r="T107" s="1465"/>
      <c r="U107" s="1465"/>
      <c r="V107" s="1465"/>
      <c r="W107" s="1466"/>
      <c r="X107" s="288" t="s">
        <v>61</v>
      </c>
      <c r="Y107" s="289" t="s">
        <v>61</v>
      </c>
      <c r="Z107" s="289" t="s">
        <v>61</v>
      </c>
      <c r="AA107" s="289" t="s">
        <v>61</v>
      </c>
    </row>
    <row r="108" spans="2:27" ht="19.5" customHeight="1">
      <c r="B108" s="291">
        <v>1</v>
      </c>
      <c r="C108" s="292"/>
      <c r="D108" s="293"/>
      <c r="E108" s="294"/>
      <c r="F108" s="295"/>
      <c r="G108" s="296" t="str">
        <f>IF(OR(E108="",F108=""),"",E108*F108)</f>
        <v/>
      </c>
      <c r="H108" s="297"/>
      <c r="I108" s="298"/>
      <c r="J108" s="298"/>
      <c r="K108" s="298"/>
      <c r="L108" s="298"/>
      <c r="M108" s="298"/>
      <c r="N108" s="298"/>
      <c r="O108" s="298"/>
      <c r="P108" s="298"/>
      <c r="Q108" s="298"/>
      <c r="R108" s="298"/>
      <c r="S108" s="298"/>
      <c r="T108" s="298"/>
      <c r="U108" s="298">
        <f t="shared" ref="U108:U122" si="37">SUM(I108:T108)</f>
        <v>0</v>
      </c>
      <c r="V108" s="298"/>
      <c r="W108" s="299">
        <f t="shared" ref="W108:W122" si="38">SUM(U108,V108)</f>
        <v>0</v>
      </c>
      <c r="X108" s="300" t="str">
        <f t="shared" ref="X108:X122" si="39">IF(G108="","",IF(E108*F108=G108,"○","×"))</f>
        <v/>
      </c>
      <c r="Y108" s="301" t="str">
        <f t="shared" ref="Y108:Y122" si="40">IF(AND(G108="",W108=0),"",IF(G108=W108,"○","×"))</f>
        <v/>
      </c>
      <c r="Z108" s="301" t="str">
        <f t="shared" ref="Z108:AA122" si="41">IF($G108="","",IF(INT(E108)=E108,"ー","あり"))</f>
        <v/>
      </c>
      <c r="AA108" s="301" t="str">
        <f t="shared" si="41"/>
        <v/>
      </c>
    </row>
    <row r="109" spans="2:27" ht="20.100000000000001" customHeight="1">
      <c r="B109" s="302">
        <v>2</v>
      </c>
      <c r="C109" s="303"/>
      <c r="D109" s="304"/>
      <c r="E109" s="305"/>
      <c r="F109" s="64"/>
      <c r="G109" s="306" t="str">
        <f t="shared" ref="G109:G111" si="42">IF(OR(E109="",F109=""),"",E109*F109)</f>
        <v/>
      </c>
      <c r="H109" s="307"/>
      <c r="I109" s="308"/>
      <c r="J109" s="308"/>
      <c r="K109" s="308"/>
      <c r="L109" s="308"/>
      <c r="M109" s="308"/>
      <c r="N109" s="308"/>
      <c r="O109" s="308"/>
      <c r="P109" s="308"/>
      <c r="Q109" s="308"/>
      <c r="R109" s="308"/>
      <c r="S109" s="308"/>
      <c r="T109" s="308"/>
      <c r="U109" s="308">
        <f t="shared" si="37"/>
        <v>0</v>
      </c>
      <c r="V109" s="298"/>
      <c r="W109" s="309">
        <f t="shared" si="38"/>
        <v>0</v>
      </c>
      <c r="X109" s="300" t="str">
        <f t="shared" si="39"/>
        <v/>
      </c>
      <c r="Y109" s="301" t="str">
        <f t="shared" si="40"/>
        <v/>
      </c>
      <c r="Z109" s="301" t="str">
        <f t="shared" si="41"/>
        <v/>
      </c>
      <c r="AA109" s="301" t="str">
        <f t="shared" si="41"/>
        <v/>
      </c>
    </row>
    <row r="110" spans="2:27" ht="20.100000000000001" customHeight="1">
      <c r="B110" s="302">
        <v>3</v>
      </c>
      <c r="C110" s="303"/>
      <c r="D110" s="304"/>
      <c r="E110" s="305"/>
      <c r="F110" s="64"/>
      <c r="G110" s="306" t="str">
        <f t="shared" si="42"/>
        <v/>
      </c>
      <c r="H110" s="307"/>
      <c r="I110" s="308"/>
      <c r="J110" s="308"/>
      <c r="K110" s="308"/>
      <c r="L110" s="308"/>
      <c r="M110" s="308"/>
      <c r="N110" s="308"/>
      <c r="O110" s="308"/>
      <c r="P110" s="308"/>
      <c r="Q110" s="308"/>
      <c r="R110" s="308"/>
      <c r="S110" s="308"/>
      <c r="T110" s="308"/>
      <c r="U110" s="308">
        <f t="shared" si="37"/>
        <v>0</v>
      </c>
      <c r="V110" s="298"/>
      <c r="W110" s="309">
        <f t="shared" si="38"/>
        <v>0</v>
      </c>
      <c r="X110" s="300" t="str">
        <f t="shared" si="39"/>
        <v/>
      </c>
      <c r="Y110" s="301" t="str">
        <f t="shared" si="40"/>
        <v/>
      </c>
      <c r="Z110" s="301" t="str">
        <f t="shared" si="41"/>
        <v/>
      </c>
      <c r="AA110" s="301" t="str">
        <f t="shared" si="41"/>
        <v/>
      </c>
    </row>
    <row r="111" spans="2:27" ht="20.100000000000001" customHeight="1">
      <c r="B111" s="291">
        <v>4</v>
      </c>
      <c r="C111" s="303"/>
      <c r="D111" s="304"/>
      <c r="E111" s="305"/>
      <c r="F111" s="64"/>
      <c r="G111" s="306" t="str">
        <f t="shared" si="42"/>
        <v/>
      </c>
      <c r="H111" s="307"/>
      <c r="I111" s="308"/>
      <c r="J111" s="308"/>
      <c r="K111" s="308"/>
      <c r="L111" s="308"/>
      <c r="M111" s="308"/>
      <c r="N111" s="308"/>
      <c r="O111" s="308"/>
      <c r="P111" s="308"/>
      <c r="Q111" s="308"/>
      <c r="R111" s="308"/>
      <c r="S111" s="308"/>
      <c r="T111" s="308"/>
      <c r="U111" s="308">
        <f t="shared" si="37"/>
        <v>0</v>
      </c>
      <c r="V111" s="298"/>
      <c r="W111" s="309">
        <f t="shared" si="38"/>
        <v>0</v>
      </c>
      <c r="X111" s="300" t="str">
        <f t="shared" si="39"/>
        <v/>
      </c>
      <c r="Y111" s="301" t="str">
        <f t="shared" si="40"/>
        <v/>
      </c>
      <c r="Z111" s="301" t="str">
        <f t="shared" si="41"/>
        <v/>
      </c>
      <c r="AA111" s="301" t="str">
        <f t="shared" si="41"/>
        <v/>
      </c>
    </row>
    <row r="112" spans="2:27" ht="19.5" customHeight="1">
      <c r="B112" s="302">
        <v>5</v>
      </c>
      <c r="C112" s="292"/>
      <c r="D112" s="293"/>
      <c r="E112" s="294"/>
      <c r="F112" s="295"/>
      <c r="G112" s="296" t="str">
        <f>IF(OR(E112="",F112=""),"",E112*F112)</f>
        <v/>
      </c>
      <c r="H112" s="297"/>
      <c r="I112" s="298"/>
      <c r="J112" s="298"/>
      <c r="K112" s="298"/>
      <c r="L112" s="298"/>
      <c r="M112" s="298"/>
      <c r="N112" s="298"/>
      <c r="O112" s="298"/>
      <c r="P112" s="298"/>
      <c r="Q112" s="298"/>
      <c r="R112" s="298"/>
      <c r="S112" s="298"/>
      <c r="T112" s="298"/>
      <c r="U112" s="298">
        <f t="shared" si="37"/>
        <v>0</v>
      </c>
      <c r="V112" s="298"/>
      <c r="W112" s="299">
        <f t="shared" si="38"/>
        <v>0</v>
      </c>
      <c r="X112" s="300" t="str">
        <f t="shared" si="39"/>
        <v/>
      </c>
      <c r="Y112" s="301" t="str">
        <f t="shared" si="40"/>
        <v/>
      </c>
      <c r="Z112" s="301" t="str">
        <f t="shared" si="41"/>
        <v/>
      </c>
      <c r="AA112" s="301" t="str">
        <f t="shared" si="41"/>
        <v/>
      </c>
    </row>
    <row r="113" spans="2:36" ht="20.100000000000001" customHeight="1">
      <c r="B113" s="291">
        <v>6</v>
      </c>
      <c r="C113" s="303"/>
      <c r="D113" s="304"/>
      <c r="E113" s="305"/>
      <c r="F113" s="64"/>
      <c r="G113" s="306" t="str">
        <f t="shared" ref="G113:G122" si="43">IF(OR(E113="",F113=""),"",E113*F113)</f>
        <v/>
      </c>
      <c r="H113" s="307"/>
      <c r="I113" s="308"/>
      <c r="J113" s="308"/>
      <c r="K113" s="308"/>
      <c r="L113" s="308"/>
      <c r="M113" s="308"/>
      <c r="N113" s="308"/>
      <c r="O113" s="308"/>
      <c r="P113" s="308"/>
      <c r="Q113" s="308"/>
      <c r="R113" s="308"/>
      <c r="S113" s="308"/>
      <c r="T113" s="308"/>
      <c r="U113" s="308">
        <f t="shared" si="37"/>
        <v>0</v>
      </c>
      <c r="V113" s="298"/>
      <c r="W113" s="309">
        <f t="shared" si="38"/>
        <v>0</v>
      </c>
      <c r="X113" s="300" t="str">
        <f t="shared" si="39"/>
        <v/>
      </c>
      <c r="Y113" s="301" t="str">
        <f t="shared" si="40"/>
        <v/>
      </c>
      <c r="Z113" s="301" t="str">
        <f t="shared" si="41"/>
        <v/>
      </c>
      <c r="AA113" s="301" t="str">
        <f t="shared" si="41"/>
        <v/>
      </c>
    </row>
    <row r="114" spans="2:36" ht="20.100000000000001" customHeight="1">
      <c r="B114" s="291">
        <v>7</v>
      </c>
      <c r="C114" s="303"/>
      <c r="D114" s="304"/>
      <c r="E114" s="305"/>
      <c r="F114" s="64"/>
      <c r="G114" s="306" t="str">
        <f t="shared" si="43"/>
        <v/>
      </c>
      <c r="H114" s="307"/>
      <c r="I114" s="308"/>
      <c r="J114" s="308"/>
      <c r="K114" s="308"/>
      <c r="L114" s="308"/>
      <c r="M114" s="308"/>
      <c r="N114" s="308"/>
      <c r="O114" s="308"/>
      <c r="P114" s="308"/>
      <c r="Q114" s="308"/>
      <c r="R114" s="308"/>
      <c r="S114" s="308"/>
      <c r="T114" s="308"/>
      <c r="U114" s="308">
        <f t="shared" si="37"/>
        <v>0</v>
      </c>
      <c r="V114" s="298"/>
      <c r="W114" s="309">
        <f t="shared" si="38"/>
        <v>0</v>
      </c>
      <c r="X114" s="300" t="str">
        <f t="shared" si="39"/>
        <v/>
      </c>
      <c r="Y114" s="301" t="str">
        <f t="shared" si="40"/>
        <v/>
      </c>
      <c r="Z114" s="301" t="str">
        <f t="shared" si="41"/>
        <v/>
      </c>
      <c r="AA114" s="301" t="str">
        <f t="shared" si="41"/>
        <v/>
      </c>
    </row>
    <row r="115" spans="2:36" ht="19.5" customHeight="1">
      <c r="B115" s="302">
        <v>8</v>
      </c>
      <c r="C115" s="292"/>
      <c r="D115" s="293"/>
      <c r="E115" s="294"/>
      <c r="F115" s="295"/>
      <c r="G115" s="296" t="str">
        <f>IF(OR(E115="",F115=""),"",E115*F115)</f>
        <v/>
      </c>
      <c r="H115" s="297"/>
      <c r="I115" s="298"/>
      <c r="J115" s="298"/>
      <c r="K115" s="298"/>
      <c r="L115" s="298"/>
      <c r="M115" s="298"/>
      <c r="N115" s="298"/>
      <c r="O115" s="298"/>
      <c r="P115" s="298"/>
      <c r="Q115" s="298"/>
      <c r="R115" s="298"/>
      <c r="S115" s="298"/>
      <c r="T115" s="298"/>
      <c r="U115" s="298">
        <f t="shared" si="37"/>
        <v>0</v>
      </c>
      <c r="V115" s="298"/>
      <c r="W115" s="299">
        <f t="shared" si="38"/>
        <v>0</v>
      </c>
      <c r="X115" s="300" t="str">
        <f t="shared" si="39"/>
        <v/>
      </c>
      <c r="Y115" s="301" t="str">
        <f t="shared" si="40"/>
        <v/>
      </c>
      <c r="Z115" s="301" t="str">
        <f t="shared" si="41"/>
        <v/>
      </c>
      <c r="AA115" s="301" t="str">
        <f t="shared" si="41"/>
        <v/>
      </c>
    </row>
    <row r="116" spans="2:36" ht="20.100000000000001" customHeight="1">
      <c r="B116" s="302">
        <v>9</v>
      </c>
      <c r="C116" s="303"/>
      <c r="D116" s="304"/>
      <c r="E116" s="305"/>
      <c r="F116" s="64"/>
      <c r="G116" s="306" t="str">
        <f t="shared" ref="G116:G118" si="44">IF(OR(E116="",F116=""),"",E116*F116)</f>
        <v/>
      </c>
      <c r="H116" s="307"/>
      <c r="I116" s="308"/>
      <c r="J116" s="308"/>
      <c r="K116" s="308"/>
      <c r="L116" s="308"/>
      <c r="M116" s="308"/>
      <c r="N116" s="308"/>
      <c r="O116" s="308"/>
      <c r="P116" s="308"/>
      <c r="Q116" s="308"/>
      <c r="R116" s="308"/>
      <c r="S116" s="308"/>
      <c r="T116" s="308"/>
      <c r="U116" s="308">
        <f t="shared" si="37"/>
        <v>0</v>
      </c>
      <c r="V116" s="298"/>
      <c r="W116" s="309">
        <f t="shared" si="38"/>
        <v>0</v>
      </c>
      <c r="X116" s="300" t="str">
        <f t="shared" si="39"/>
        <v/>
      </c>
      <c r="Y116" s="301" t="str">
        <f t="shared" si="40"/>
        <v/>
      </c>
      <c r="Z116" s="301" t="str">
        <f t="shared" si="41"/>
        <v/>
      </c>
      <c r="AA116" s="301" t="str">
        <f t="shared" si="41"/>
        <v/>
      </c>
    </row>
    <row r="117" spans="2:36" ht="20.100000000000001" customHeight="1">
      <c r="B117" s="291">
        <v>10</v>
      </c>
      <c r="C117" s="303"/>
      <c r="D117" s="304"/>
      <c r="E117" s="305"/>
      <c r="F117" s="64"/>
      <c r="G117" s="306" t="str">
        <f t="shared" si="44"/>
        <v/>
      </c>
      <c r="H117" s="307"/>
      <c r="I117" s="308"/>
      <c r="J117" s="308"/>
      <c r="K117" s="308"/>
      <c r="L117" s="308"/>
      <c r="M117" s="308"/>
      <c r="N117" s="308"/>
      <c r="O117" s="308"/>
      <c r="P117" s="308"/>
      <c r="Q117" s="308"/>
      <c r="R117" s="308"/>
      <c r="S117" s="308"/>
      <c r="T117" s="308"/>
      <c r="U117" s="308">
        <f t="shared" si="37"/>
        <v>0</v>
      </c>
      <c r="V117" s="298"/>
      <c r="W117" s="309">
        <f t="shared" si="38"/>
        <v>0</v>
      </c>
      <c r="X117" s="300" t="str">
        <f t="shared" si="39"/>
        <v/>
      </c>
      <c r="Y117" s="301" t="str">
        <f t="shared" si="40"/>
        <v/>
      </c>
      <c r="Z117" s="301" t="str">
        <f t="shared" si="41"/>
        <v/>
      </c>
      <c r="AA117" s="301" t="str">
        <f t="shared" si="41"/>
        <v/>
      </c>
    </row>
    <row r="118" spans="2:36" ht="20.100000000000001" customHeight="1">
      <c r="B118" s="302">
        <v>11</v>
      </c>
      <c r="C118" s="303"/>
      <c r="D118" s="304"/>
      <c r="E118" s="305"/>
      <c r="F118" s="64"/>
      <c r="G118" s="306" t="str">
        <f t="shared" si="44"/>
        <v/>
      </c>
      <c r="H118" s="307"/>
      <c r="I118" s="308"/>
      <c r="J118" s="308"/>
      <c r="K118" s="308"/>
      <c r="L118" s="308"/>
      <c r="M118" s="308"/>
      <c r="N118" s="308"/>
      <c r="O118" s="308"/>
      <c r="P118" s="308"/>
      <c r="Q118" s="308"/>
      <c r="R118" s="308"/>
      <c r="S118" s="308"/>
      <c r="T118" s="308"/>
      <c r="U118" s="308">
        <f t="shared" si="37"/>
        <v>0</v>
      </c>
      <c r="V118" s="298"/>
      <c r="W118" s="309">
        <f t="shared" si="38"/>
        <v>0</v>
      </c>
      <c r="X118" s="300" t="str">
        <f t="shared" si="39"/>
        <v/>
      </c>
      <c r="Y118" s="301" t="str">
        <f t="shared" si="40"/>
        <v/>
      </c>
      <c r="Z118" s="301" t="str">
        <f t="shared" si="41"/>
        <v/>
      </c>
      <c r="AA118" s="301" t="str">
        <f t="shared" si="41"/>
        <v/>
      </c>
    </row>
    <row r="119" spans="2:36" ht="19.5" customHeight="1">
      <c r="B119" s="291">
        <v>12</v>
      </c>
      <c r="C119" s="292"/>
      <c r="D119" s="293"/>
      <c r="E119" s="294"/>
      <c r="F119" s="295"/>
      <c r="G119" s="296" t="str">
        <f>IF(OR(E119="",F119=""),"",E119*F119)</f>
        <v/>
      </c>
      <c r="H119" s="297"/>
      <c r="I119" s="298"/>
      <c r="J119" s="298"/>
      <c r="K119" s="298"/>
      <c r="L119" s="298"/>
      <c r="M119" s="298"/>
      <c r="N119" s="298"/>
      <c r="O119" s="298"/>
      <c r="P119" s="298"/>
      <c r="Q119" s="298"/>
      <c r="R119" s="298"/>
      <c r="S119" s="298"/>
      <c r="T119" s="298"/>
      <c r="U119" s="298">
        <f t="shared" si="37"/>
        <v>0</v>
      </c>
      <c r="V119" s="298"/>
      <c r="W119" s="299">
        <f t="shared" si="38"/>
        <v>0</v>
      </c>
      <c r="X119" s="300" t="str">
        <f t="shared" si="39"/>
        <v/>
      </c>
      <c r="Y119" s="301" t="str">
        <f t="shared" si="40"/>
        <v/>
      </c>
      <c r="Z119" s="301" t="str">
        <f t="shared" si="41"/>
        <v/>
      </c>
      <c r="AA119" s="301" t="str">
        <f t="shared" si="41"/>
        <v/>
      </c>
    </row>
    <row r="120" spans="2:36" ht="20.100000000000001" customHeight="1">
      <c r="B120" s="291">
        <v>13</v>
      </c>
      <c r="C120" s="303"/>
      <c r="D120" s="304"/>
      <c r="E120" s="305"/>
      <c r="F120" s="64"/>
      <c r="G120" s="306" t="str">
        <f t="shared" ref="G120:G121" si="45">IF(OR(E120="",F120=""),"",E120*F120)</f>
        <v/>
      </c>
      <c r="H120" s="307"/>
      <c r="I120" s="308"/>
      <c r="J120" s="308"/>
      <c r="K120" s="308"/>
      <c r="L120" s="308"/>
      <c r="M120" s="308"/>
      <c r="N120" s="308"/>
      <c r="O120" s="308"/>
      <c r="P120" s="308"/>
      <c r="Q120" s="308"/>
      <c r="R120" s="308"/>
      <c r="S120" s="308"/>
      <c r="T120" s="308"/>
      <c r="U120" s="308">
        <f t="shared" si="37"/>
        <v>0</v>
      </c>
      <c r="V120" s="298"/>
      <c r="W120" s="309">
        <f t="shared" si="38"/>
        <v>0</v>
      </c>
      <c r="X120" s="300" t="str">
        <f t="shared" si="39"/>
        <v/>
      </c>
      <c r="Y120" s="301" t="str">
        <f t="shared" si="40"/>
        <v/>
      </c>
      <c r="Z120" s="301" t="str">
        <f t="shared" si="41"/>
        <v/>
      </c>
      <c r="AA120" s="301" t="str">
        <f t="shared" si="41"/>
        <v/>
      </c>
    </row>
    <row r="121" spans="2:36" ht="20.100000000000001" customHeight="1">
      <c r="B121" s="302">
        <v>14</v>
      </c>
      <c r="C121" s="303"/>
      <c r="D121" s="304"/>
      <c r="E121" s="305"/>
      <c r="F121" s="64"/>
      <c r="G121" s="306" t="str">
        <f t="shared" si="45"/>
        <v/>
      </c>
      <c r="H121" s="307"/>
      <c r="I121" s="308"/>
      <c r="J121" s="308"/>
      <c r="K121" s="308"/>
      <c r="L121" s="308"/>
      <c r="M121" s="308"/>
      <c r="N121" s="308"/>
      <c r="O121" s="308"/>
      <c r="P121" s="308"/>
      <c r="Q121" s="308"/>
      <c r="R121" s="308"/>
      <c r="S121" s="308"/>
      <c r="T121" s="308"/>
      <c r="U121" s="308">
        <f t="shared" si="37"/>
        <v>0</v>
      </c>
      <c r="V121" s="298"/>
      <c r="W121" s="309">
        <f t="shared" si="38"/>
        <v>0</v>
      </c>
      <c r="X121" s="300" t="str">
        <f t="shared" si="39"/>
        <v/>
      </c>
      <c r="Y121" s="301" t="str">
        <f t="shared" si="40"/>
        <v/>
      </c>
      <c r="Z121" s="301" t="str">
        <f t="shared" si="41"/>
        <v/>
      </c>
      <c r="AA121" s="301" t="str">
        <f t="shared" si="41"/>
        <v/>
      </c>
    </row>
    <row r="122" spans="2:36" ht="20.100000000000001" customHeight="1" thickBot="1">
      <c r="B122" s="302">
        <v>15</v>
      </c>
      <c r="C122" s="303"/>
      <c r="D122" s="304"/>
      <c r="E122" s="305"/>
      <c r="F122" s="64"/>
      <c r="G122" s="306" t="str">
        <f t="shared" si="43"/>
        <v/>
      </c>
      <c r="H122" s="307"/>
      <c r="I122" s="308"/>
      <c r="J122" s="308"/>
      <c r="K122" s="308"/>
      <c r="L122" s="308"/>
      <c r="M122" s="308"/>
      <c r="N122" s="308"/>
      <c r="O122" s="308"/>
      <c r="P122" s="308"/>
      <c r="Q122" s="308"/>
      <c r="R122" s="308"/>
      <c r="S122" s="308"/>
      <c r="T122" s="308"/>
      <c r="U122" s="308">
        <f t="shared" si="37"/>
        <v>0</v>
      </c>
      <c r="V122" s="298"/>
      <c r="W122" s="309">
        <f t="shared" si="38"/>
        <v>0</v>
      </c>
      <c r="X122" s="300" t="str">
        <f t="shared" si="39"/>
        <v/>
      </c>
      <c r="Y122" s="301" t="str">
        <f t="shared" si="40"/>
        <v/>
      </c>
      <c r="Z122" s="301" t="str">
        <f t="shared" si="41"/>
        <v/>
      </c>
      <c r="AA122" s="301" t="str">
        <f t="shared" si="41"/>
        <v/>
      </c>
    </row>
    <row r="123" spans="2:36" ht="20.100000000000001" customHeight="1" thickBot="1">
      <c r="B123" s="1477" t="str">
        <f>B107&amp;"の計"</f>
        <v>【自営線】の計</v>
      </c>
      <c r="C123" s="1478"/>
      <c r="D123" s="1478"/>
      <c r="E123" s="1478"/>
      <c r="F123" s="1479"/>
      <c r="G123" s="329">
        <f>SUM(G108:G122)</f>
        <v>0</v>
      </c>
      <c r="H123" s="336"/>
      <c r="I123" s="331">
        <f t="shared" ref="I123:W123" si="46">SUM(I108:I122)</f>
        <v>0</v>
      </c>
      <c r="J123" s="331">
        <f t="shared" si="46"/>
        <v>0</v>
      </c>
      <c r="K123" s="331">
        <f t="shared" si="46"/>
        <v>0</v>
      </c>
      <c r="L123" s="331">
        <f t="shared" si="46"/>
        <v>0</v>
      </c>
      <c r="M123" s="331">
        <f t="shared" si="46"/>
        <v>0</v>
      </c>
      <c r="N123" s="331">
        <f t="shared" si="46"/>
        <v>0</v>
      </c>
      <c r="O123" s="331">
        <f t="shared" si="46"/>
        <v>0</v>
      </c>
      <c r="P123" s="331">
        <f t="shared" si="46"/>
        <v>0</v>
      </c>
      <c r="Q123" s="331">
        <f t="shared" si="46"/>
        <v>0</v>
      </c>
      <c r="R123" s="331">
        <f t="shared" si="46"/>
        <v>0</v>
      </c>
      <c r="S123" s="331">
        <f t="shared" si="46"/>
        <v>0</v>
      </c>
      <c r="T123" s="331">
        <f t="shared" si="46"/>
        <v>0</v>
      </c>
      <c r="U123" s="331">
        <f t="shared" si="46"/>
        <v>0</v>
      </c>
      <c r="V123" s="331">
        <f t="shared" si="46"/>
        <v>0</v>
      </c>
      <c r="W123" s="331">
        <f t="shared" si="46"/>
        <v>0</v>
      </c>
      <c r="X123" s="288"/>
      <c r="Y123" s="417"/>
    </row>
    <row r="124" spans="2:36" s="337" customFormat="1" ht="27.75" customHeight="1" thickBot="1">
      <c r="B124" s="1457" t="s">
        <v>66</v>
      </c>
      <c r="C124" s="1458"/>
      <c r="D124" s="1458"/>
      <c r="E124" s="1458"/>
      <c r="F124" s="1459"/>
      <c r="G124" s="338">
        <f>SUM(G87,G105,G123)</f>
        <v>0</v>
      </c>
      <c r="H124" s="339" t="s">
        <v>61</v>
      </c>
      <c r="I124" s="340">
        <f t="shared" ref="I124:W124" si="47">SUM(I87,I105,I123)</f>
        <v>0</v>
      </c>
      <c r="J124" s="340">
        <f t="shared" si="47"/>
        <v>0</v>
      </c>
      <c r="K124" s="341">
        <f t="shared" si="47"/>
        <v>0</v>
      </c>
      <c r="L124" s="340">
        <f t="shared" si="47"/>
        <v>0</v>
      </c>
      <c r="M124" s="340">
        <f t="shared" si="47"/>
        <v>0</v>
      </c>
      <c r="N124" s="340">
        <f t="shared" si="47"/>
        <v>0</v>
      </c>
      <c r="O124" s="340">
        <f t="shared" si="47"/>
        <v>0</v>
      </c>
      <c r="P124" s="340">
        <f t="shared" si="47"/>
        <v>0</v>
      </c>
      <c r="Q124" s="340">
        <f t="shared" si="47"/>
        <v>0</v>
      </c>
      <c r="R124" s="340">
        <f t="shared" si="47"/>
        <v>0</v>
      </c>
      <c r="S124" s="340">
        <f t="shared" si="47"/>
        <v>0</v>
      </c>
      <c r="T124" s="340">
        <f t="shared" si="47"/>
        <v>0</v>
      </c>
      <c r="U124" s="340">
        <f t="shared" si="47"/>
        <v>0</v>
      </c>
      <c r="V124" s="340">
        <f t="shared" si="47"/>
        <v>0</v>
      </c>
      <c r="W124" s="340">
        <f t="shared" si="47"/>
        <v>0</v>
      </c>
      <c r="X124" s="271"/>
      <c r="Y124" s="271"/>
      <c r="AC124" s="342"/>
      <c r="AD124" s="342"/>
      <c r="AE124" s="342"/>
      <c r="AF124" s="342"/>
      <c r="AG124" s="342"/>
      <c r="AH124" s="342"/>
      <c r="AI124" s="342"/>
      <c r="AJ124" s="342"/>
    </row>
    <row r="125" spans="2:36" ht="20.100000000000001" customHeight="1">
      <c r="B125" s="343"/>
      <c r="C125" s="344"/>
      <c r="D125" s="344"/>
      <c r="E125" s="345"/>
      <c r="F125" s="346"/>
      <c r="G125" s="347"/>
      <c r="H125" s="348"/>
      <c r="I125" s="1480" t="s">
        <v>291</v>
      </c>
      <c r="J125" s="1481"/>
      <c r="K125" s="308">
        <f>SUM(I124:K124)</f>
        <v>0</v>
      </c>
      <c r="L125" s="349"/>
      <c r="M125" s="350" t="s">
        <v>68</v>
      </c>
      <c r="N125" s="298">
        <f>SUM(I124:N124)</f>
        <v>0</v>
      </c>
      <c r="O125" s="349"/>
      <c r="P125" s="351" t="s">
        <v>69</v>
      </c>
      <c r="Q125" s="298">
        <f>SUM(I124:Q124)</f>
        <v>0</v>
      </c>
      <c r="R125" s="349"/>
      <c r="S125" s="349"/>
      <c r="T125" s="352" t="s">
        <v>70</v>
      </c>
      <c r="U125" s="499"/>
      <c r="V125" s="500">
        <v>0</v>
      </c>
      <c r="W125" s="501">
        <f>SUM(U125:V125)</f>
        <v>0</v>
      </c>
    </row>
    <row r="126" spans="2:36" ht="20.100000000000001" customHeight="1">
      <c r="E126" s="353"/>
      <c r="F126" s="337"/>
      <c r="G126" s="354"/>
      <c r="H126" s="355"/>
      <c r="S126" s="349"/>
      <c r="T126" s="352" t="s">
        <v>128</v>
      </c>
      <c r="U126" s="498">
        <f>SUM(U124,U125)</f>
        <v>0</v>
      </c>
      <c r="V126" s="498">
        <f>SUM(V124,V125)</f>
        <v>0</v>
      </c>
      <c r="W126" s="498">
        <f>SUM(W124,W125)</f>
        <v>0</v>
      </c>
    </row>
    <row r="127" spans="2:36" ht="20.100000000000001" customHeight="1"/>
    <row r="128" spans="2:36" ht="18" customHeight="1">
      <c r="C128" s="357" t="s">
        <v>444</v>
      </c>
    </row>
    <row r="129" spans="7:7" ht="18" customHeight="1">
      <c r="G129" s="361"/>
    </row>
  </sheetData>
  <mergeCells count="44">
    <mergeCell ref="P2:W2"/>
    <mergeCell ref="P3:W3"/>
    <mergeCell ref="B4:H4"/>
    <mergeCell ref="I4:U4"/>
    <mergeCell ref="V4:V8"/>
    <mergeCell ref="W4:W8"/>
    <mergeCell ref="E6:E8"/>
    <mergeCell ref="F6:F8"/>
    <mergeCell ref="G6:G8"/>
    <mergeCell ref="H6:H8"/>
    <mergeCell ref="X4:X8"/>
    <mergeCell ref="Y4:Y8"/>
    <mergeCell ref="Z4:Z8"/>
    <mergeCell ref="AA4:AA8"/>
    <mergeCell ref="B5:B8"/>
    <mergeCell ref="C5:C8"/>
    <mergeCell ref="D5:H5"/>
    <mergeCell ref="I5:Q5"/>
    <mergeCell ref="U5:U8"/>
    <mergeCell ref="D6:D8"/>
    <mergeCell ref="T6:T8"/>
    <mergeCell ref="B43:F43"/>
    <mergeCell ref="I6:N6"/>
    <mergeCell ref="O6:O8"/>
    <mergeCell ref="P6:P8"/>
    <mergeCell ref="Q6:Q8"/>
    <mergeCell ref="I7:K7"/>
    <mergeCell ref="L7:N7"/>
    <mergeCell ref="B9:F9"/>
    <mergeCell ref="G9:W9"/>
    <mergeCell ref="R6:R8"/>
    <mergeCell ref="S6:S8"/>
    <mergeCell ref="I125:J125"/>
    <mergeCell ref="B45:F45"/>
    <mergeCell ref="G45:W45"/>
    <mergeCell ref="B86:F86"/>
    <mergeCell ref="B87:F87"/>
    <mergeCell ref="B89:F89"/>
    <mergeCell ref="G89:W89"/>
    <mergeCell ref="B105:F105"/>
    <mergeCell ref="B107:F107"/>
    <mergeCell ref="G107:W107"/>
    <mergeCell ref="B123:F123"/>
    <mergeCell ref="B124:F124"/>
  </mergeCells>
  <phoneticPr fontId="10"/>
  <conditionalFormatting sqref="G9 G45 G89 I90:W106 G107">
    <cfRule type="expression" dxfId="14" priority="10">
      <formula>INT(G9)&lt;&gt;G9</formula>
    </cfRule>
  </conditionalFormatting>
  <conditionalFormatting sqref="H10:H42">
    <cfRule type="expression" dxfId="13" priority="5">
      <formula>AND(G10&lt;&gt;"",H10="")</formula>
    </cfRule>
  </conditionalFormatting>
  <conditionalFormatting sqref="H46:H85">
    <cfRule type="expression" dxfId="12" priority="7">
      <formula>AND(#REF!&lt;&gt;"",H46="")</formula>
    </cfRule>
  </conditionalFormatting>
  <conditionalFormatting sqref="H90:H104">
    <cfRule type="expression" dxfId="11" priority="11">
      <formula>AND(#REF!&lt;&gt;"",H90="")</formula>
    </cfRule>
  </conditionalFormatting>
  <conditionalFormatting sqref="H108:H122">
    <cfRule type="expression" dxfId="10" priority="2">
      <formula>AND(#REF!&lt;&gt;"",H108="")</formula>
    </cfRule>
  </conditionalFormatting>
  <conditionalFormatting sqref="I10:W44">
    <cfRule type="expression" dxfId="9" priority="3">
      <formula>INT(I10)&lt;&gt;I10</formula>
    </cfRule>
  </conditionalFormatting>
  <conditionalFormatting sqref="I46:W88">
    <cfRule type="expression" dxfId="8" priority="8">
      <formula>INT(I46)&lt;&gt;I46</formula>
    </cfRule>
  </conditionalFormatting>
  <conditionalFormatting sqref="I108:W124">
    <cfRule type="expression" dxfId="7" priority="1">
      <formula>INT(I108)&lt;&gt;I108</formula>
    </cfRule>
  </conditionalFormatting>
  <dataValidations count="2">
    <dataValidation imeMode="hiragana" allowBlank="1" showInputMessage="1" showErrorMessage="1" sqref="L2:N2" xr:uid="{8856E634-A58B-47F4-96DA-5F6D13AF32DD}"/>
    <dataValidation imeMode="off" allowBlank="1" showInputMessage="1" showErrorMessage="1" sqref="K13:T13 E93:I93 K93:T93 H21:I21 K21:T21 E90:T92 E79:I79 E104:T104 E49:I49 H13:I13 K49:T49 E46:T48 H14:T20 V10:V42 E80:T85 E50:T58 K59:T59 E59:I59 E60:T68 V46:V85 E69:I69 K69:T69 E70:T78 K79:T79 E94:T102 E103:I103 K103:T103 V90:V104 V108:V122 E13:G42 E10:T12 H22:T42 E108:T122" xr:uid="{9A88ED12-1D62-43C2-B589-B5179F50368E}"/>
  </dataValidations>
  <pageMargins left="0.7" right="0.7" top="0.75" bottom="0.75" header="0.3" footer="0.3"/>
  <pageSetup paperSize="9" scale="58" fitToHeight="0" orientation="landscape" verticalDpi="0" r:id="rId1"/>
  <rowBreaks count="2" manualBreakCount="2">
    <brk id="43" max="22" man="1"/>
    <brk id="87" max="22" man="1"/>
  </rowBreaks>
  <colBreaks count="1" manualBreakCount="1">
    <brk id="23"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33015-5072-42D3-9653-062DF3175ACA}">
  <sheetPr>
    <tabColor theme="5" tint="0.59999389629810485"/>
    <pageSetUpPr fitToPage="1"/>
  </sheetPr>
  <dimension ref="B1:AO40"/>
  <sheetViews>
    <sheetView view="pageBreakPreview" zoomScaleNormal="100" zoomScaleSheetLayoutView="100" workbookViewId="0">
      <selection activeCell="E13" sqref="E13"/>
    </sheetView>
  </sheetViews>
  <sheetFormatPr defaultColWidth="10.875" defaultRowHeight="13.5"/>
  <cols>
    <col min="1" max="1" width="3.75" style="47" customWidth="1"/>
    <col min="2" max="2" width="17.25" style="47" customWidth="1"/>
    <col min="3" max="3" width="23" style="47" customWidth="1"/>
    <col min="4" max="4" width="3.375" style="47" customWidth="1"/>
    <col min="5" max="5" width="23" style="47" customWidth="1"/>
    <col min="6" max="6" width="3.5" style="47" customWidth="1"/>
    <col min="7" max="7" width="5.875" style="47" customWidth="1"/>
    <col min="8" max="8" width="7.625" style="47" customWidth="1"/>
    <col min="9" max="9" width="10.75" style="47" customWidth="1"/>
    <col min="10" max="10" width="3.875" style="47" customWidth="1"/>
    <col min="11" max="11" width="23" style="47" customWidth="1"/>
    <col min="12" max="12" width="3.875" style="47" customWidth="1"/>
    <col min="13" max="14" width="4" style="47" customWidth="1"/>
    <col min="15" max="20" width="10.875" style="47"/>
    <col min="21" max="22" width="2.875" style="47" customWidth="1"/>
    <col min="23" max="23" width="2.875" style="47" hidden="1" customWidth="1"/>
    <col min="24" max="26" width="2.875" style="47" customWidth="1"/>
    <col min="27" max="41" width="7.25" style="47" customWidth="1"/>
    <col min="42" max="16384" width="10.875" style="47"/>
  </cols>
  <sheetData>
    <row r="1" spans="2:41" ht="23.25" customHeight="1" thickBot="1">
      <c r="B1" s="45" t="s">
        <v>14</v>
      </c>
      <c r="C1" s="46"/>
      <c r="D1" s="46"/>
      <c r="E1" s="46"/>
      <c r="F1" s="46"/>
      <c r="G1" s="46"/>
      <c r="H1" s="46"/>
      <c r="I1" s="46"/>
      <c r="J1" s="46"/>
      <c r="K1" s="1355" t="s">
        <v>182</v>
      </c>
      <c r="L1" s="1355"/>
      <c r="M1" s="46"/>
      <c r="AA1" s="225"/>
      <c r="AB1" s="225"/>
      <c r="AC1" s="225"/>
      <c r="AD1" s="225"/>
      <c r="AE1" s="225"/>
      <c r="AF1" s="225"/>
      <c r="AG1" s="225"/>
      <c r="AH1" s="225"/>
      <c r="AI1" s="225"/>
      <c r="AJ1" s="225"/>
      <c r="AK1" s="225"/>
      <c r="AL1" s="225"/>
      <c r="AM1" s="225"/>
      <c r="AN1" s="225"/>
      <c r="AO1" s="225"/>
    </row>
    <row r="2" spans="2:41" ht="22.5" customHeight="1" thickBot="1">
      <c r="B2" s="1356" t="s">
        <v>486</v>
      </c>
      <c r="C2" s="1356"/>
      <c r="D2" s="1356"/>
      <c r="E2" s="1356"/>
      <c r="F2" s="1356"/>
      <c r="G2" s="1356"/>
      <c r="H2" s="1356"/>
      <c r="I2" s="1356"/>
      <c r="J2" s="1356"/>
      <c r="K2" s="1356"/>
      <c r="L2" s="1356"/>
      <c r="M2" s="102"/>
      <c r="AB2" s="1316" t="s">
        <v>491</v>
      </c>
      <c r="AC2" s="1317"/>
      <c r="AD2" s="1318"/>
      <c r="AE2" s="502" t="e">
        <f>IF(#REF!="","",#REF!)</f>
        <v>#REF!</v>
      </c>
    </row>
    <row r="3" spans="2:41" ht="22.5" customHeight="1">
      <c r="B3" s="1356" t="s">
        <v>535</v>
      </c>
      <c r="C3" s="1356"/>
      <c r="D3" s="1356"/>
      <c r="E3" s="1356"/>
      <c r="F3" s="1356"/>
      <c r="G3" s="1356"/>
      <c r="H3" s="1356"/>
      <c r="I3" s="1356"/>
      <c r="J3" s="1356"/>
      <c r="K3" s="1356"/>
      <c r="L3" s="1356"/>
      <c r="M3" s="102"/>
    </row>
    <row r="4" spans="2:41" ht="30" customHeight="1" thickBot="1">
      <c r="B4" s="48" t="s">
        <v>178</v>
      </c>
      <c r="C4" s="1359" t="str">
        <f>IF('B-1実施計画書'!L4="","",'B-1実施計画書'!L4)</f>
        <v/>
      </c>
      <c r="D4" s="1359"/>
      <c r="E4" s="1359"/>
      <c r="F4" s="1359"/>
      <c r="G4" s="1359"/>
      <c r="H4" s="1359"/>
      <c r="I4" s="1359"/>
      <c r="J4" s="1359"/>
      <c r="K4" s="1359"/>
      <c r="L4" s="1359"/>
      <c r="M4" s="49"/>
      <c r="U4" s="50"/>
      <c r="V4" s="50"/>
      <c r="W4" s="50"/>
    </row>
    <row r="5" spans="2:41" ht="18.75" customHeight="1">
      <c r="D5" s="51"/>
      <c r="E5" s="51"/>
      <c r="F5" s="51"/>
      <c r="M5" s="49"/>
      <c r="U5" s="50"/>
      <c r="V5" s="50"/>
      <c r="W5" s="50"/>
    </row>
    <row r="6" spans="2:41" ht="18.75" customHeight="1" thickBot="1">
      <c r="B6" s="51"/>
      <c r="C6" s="51"/>
      <c r="D6" s="51"/>
      <c r="E6" s="51"/>
      <c r="F6" s="51"/>
      <c r="G6" s="52"/>
      <c r="O6" s="53"/>
      <c r="P6" s="53"/>
      <c r="Q6" s="53"/>
      <c r="W6" s="51"/>
      <c r="X6" s="51"/>
      <c r="AK6" s="51"/>
      <c r="AL6" s="51"/>
    </row>
    <row r="7" spans="2:41" ht="50.1" customHeight="1">
      <c r="B7" s="1360" t="s">
        <v>15</v>
      </c>
      <c r="C7" s="1357" t="s">
        <v>117</v>
      </c>
      <c r="D7" s="1365"/>
      <c r="E7" s="1357" t="s">
        <v>116</v>
      </c>
      <c r="F7" s="1372"/>
      <c r="G7" s="1357" t="s">
        <v>16</v>
      </c>
      <c r="H7" s="1385"/>
      <c r="I7" s="1385"/>
      <c r="J7" s="1365"/>
      <c r="K7" s="1357" t="s">
        <v>142</v>
      </c>
      <c r="L7" s="1358"/>
      <c r="M7" s="46"/>
    </row>
    <row r="8" spans="2:41" ht="50.1" customHeight="1">
      <c r="B8" s="1361"/>
      <c r="C8" s="54">
        <f>'C-1経費内訳（１年目）'!C8+'C-1経費内訳（２年目）'!C8</f>
        <v>0</v>
      </c>
      <c r="D8" s="175" t="s">
        <v>17</v>
      </c>
      <c r="E8" s="253">
        <v>0</v>
      </c>
      <c r="F8" s="175" t="s">
        <v>17</v>
      </c>
      <c r="G8" s="1362">
        <f>C8-E8</f>
        <v>0</v>
      </c>
      <c r="H8" s="1363"/>
      <c r="I8" s="1364"/>
      <c r="J8" s="175" t="s">
        <v>17</v>
      </c>
      <c r="K8" s="54">
        <f>E16</f>
        <v>0</v>
      </c>
      <c r="L8" s="177" t="s">
        <v>17</v>
      </c>
      <c r="M8" s="76"/>
    </row>
    <row r="9" spans="2:41" ht="54.75" customHeight="1">
      <c r="B9" s="1361"/>
      <c r="C9" s="1371" t="str">
        <f>IF($K$1="【応募申請用】",AB9,IF(AND($K$1="【交付申請用】",$AE$2="２年目"),AH9,IF($K$1="【交付申請用】",AE9,IF($K$1="【完了実績報告用】",AH9))))</f>
        <v>(5) 基準額
 ※(4)と同額</v>
      </c>
      <c r="D9" s="1371"/>
      <c r="E9" s="1314" t="s">
        <v>18</v>
      </c>
      <c r="F9" s="1366"/>
      <c r="G9" s="1314" t="s">
        <v>19</v>
      </c>
      <c r="H9" s="1367"/>
      <c r="I9" s="1367"/>
      <c r="J9" s="1315"/>
      <c r="K9" s="1314" t="s">
        <v>445</v>
      </c>
      <c r="L9" s="1399"/>
      <c r="M9" s="46"/>
      <c r="AB9" s="1314" t="s">
        <v>488</v>
      </c>
      <c r="AC9" s="1315"/>
      <c r="AE9" s="1314" t="s">
        <v>489</v>
      </c>
      <c r="AF9" s="1315"/>
      <c r="AH9" s="1314" t="s">
        <v>490</v>
      </c>
      <c r="AI9" s="1315"/>
    </row>
    <row r="10" spans="2:41" ht="50.1" customHeight="1" thickBot="1">
      <c r="B10" s="1361"/>
      <c r="C10" s="54">
        <f>K8</f>
        <v>0</v>
      </c>
      <c r="D10" s="77" t="s">
        <v>17</v>
      </c>
      <c r="E10" s="55">
        <f>IF(OR(C10="",C10=0),0,MIN(K8,C10))</f>
        <v>0</v>
      </c>
      <c r="F10" s="176" t="s">
        <v>17</v>
      </c>
      <c r="G10" s="1368">
        <f>IF(E10="","",MIN(G8,E10))</f>
        <v>0</v>
      </c>
      <c r="H10" s="1369"/>
      <c r="I10" s="1370"/>
      <c r="J10" s="176" t="s">
        <v>17</v>
      </c>
      <c r="K10" s="55">
        <f>IF(G10="","",IF(ROUNDDOWN(G10/2,-3)&gt;=150000000,150000000,ROUNDDOWN(G10/2,-3)))</f>
        <v>0</v>
      </c>
      <c r="L10" s="178" t="s">
        <v>17</v>
      </c>
      <c r="M10" s="76"/>
      <c r="O10" s="224"/>
      <c r="P10" s="224"/>
      <c r="AB10" s="54">
        <f>AJ8</f>
        <v>0</v>
      </c>
      <c r="AC10" s="77" t="s">
        <v>17</v>
      </c>
      <c r="AE10" s="54"/>
      <c r="AF10" s="77" t="s">
        <v>17</v>
      </c>
      <c r="AH10" s="54"/>
      <c r="AI10" s="77" t="s">
        <v>17</v>
      </c>
    </row>
    <row r="11" spans="2:41" ht="17.25" customHeight="1">
      <c r="B11" s="78"/>
      <c r="C11" s="79"/>
      <c r="D11" s="80"/>
      <c r="E11" s="81"/>
      <c r="F11" s="80"/>
      <c r="G11" s="82"/>
      <c r="H11" s="82"/>
      <c r="I11" s="82"/>
      <c r="J11" s="82"/>
      <c r="K11" s="82"/>
      <c r="L11" s="82"/>
    </row>
    <row r="12" spans="2:41" ht="20.25" customHeight="1">
      <c r="B12" s="83"/>
      <c r="C12" s="1331" t="s">
        <v>477</v>
      </c>
      <c r="D12" s="1331"/>
      <c r="E12" s="1329" t="s">
        <v>142</v>
      </c>
      <c r="F12" s="1330"/>
      <c r="G12" s="1332"/>
      <c r="H12" s="1319"/>
      <c r="I12" s="1319"/>
      <c r="J12" s="1319"/>
      <c r="K12" s="1319"/>
      <c r="L12" s="1319"/>
      <c r="W12" s="106">
        <f>'C-2経費区分集計表（１年目）'!U105+'C-2経費区分集計表（２年目）'!U105</f>
        <v>0</v>
      </c>
    </row>
    <row r="13" spans="2:41" ht="20.25" customHeight="1">
      <c r="B13" s="83"/>
      <c r="C13" s="1331" t="s">
        <v>439</v>
      </c>
      <c r="D13" s="1331"/>
      <c r="E13" s="106">
        <f>'C-2経費区分集計表（１年目）'!U87+'C-2経費区分集計表（２年目）'!U87</f>
        <v>0</v>
      </c>
      <c r="F13" s="84" t="s">
        <v>17</v>
      </c>
      <c r="G13" s="612"/>
      <c r="H13" s="611"/>
      <c r="J13" s="1328"/>
      <c r="K13" s="611"/>
      <c r="L13" s="1328"/>
      <c r="W13" s="611" t="e">
        <f>'B-1実施計画書'!CE225</f>
        <v>#VALUE!</v>
      </c>
    </row>
    <row r="14" spans="2:41" ht="20.25" customHeight="1">
      <c r="B14" s="83"/>
      <c r="C14" s="1333" t="s">
        <v>440</v>
      </c>
      <c r="D14" s="1331"/>
      <c r="E14" s="106">
        <f>'C-1経費内訳（１年目）'!E14+'C-1経費内訳（２年目）'!E14</f>
        <v>0</v>
      </c>
      <c r="F14" s="84" t="s">
        <v>17</v>
      </c>
      <c r="G14" s="612"/>
      <c r="H14" s="1328"/>
      <c r="I14" s="1328"/>
      <c r="J14" s="1328"/>
      <c r="L14" s="1328"/>
      <c r="O14" s="192"/>
      <c r="P14" s="192"/>
      <c r="Q14" s="419"/>
    </row>
    <row r="15" spans="2:41" ht="20.25" customHeight="1">
      <c r="B15" s="83"/>
      <c r="C15" s="1331" t="s">
        <v>441</v>
      </c>
      <c r="D15" s="1331"/>
      <c r="E15" s="106">
        <f>'C-2経費区分集計表（１年目）'!U123+'C-2経費区分集計表（２年目）'!U123</f>
        <v>0</v>
      </c>
      <c r="F15" s="84" t="s">
        <v>17</v>
      </c>
      <c r="G15" s="1390"/>
      <c r="H15" s="1391"/>
      <c r="I15" s="1391"/>
      <c r="J15" s="418"/>
      <c r="K15" s="76"/>
      <c r="L15" s="418"/>
      <c r="O15" s="419"/>
      <c r="P15" s="420"/>
      <c r="Q15" s="420"/>
    </row>
    <row r="16" spans="2:41" ht="20.25" customHeight="1">
      <c r="B16" s="83"/>
      <c r="C16" s="1386" t="s">
        <v>181</v>
      </c>
      <c r="D16" s="1386"/>
      <c r="E16" s="85">
        <f>SUM(E13:E15)-E36</f>
        <v>0</v>
      </c>
      <c r="F16" s="84" t="s">
        <v>17</v>
      </c>
      <c r="G16" s="1390"/>
      <c r="H16" s="1391"/>
      <c r="I16" s="1391"/>
      <c r="J16" s="418"/>
      <c r="K16" s="76"/>
      <c r="L16" s="418"/>
    </row>
    <row r="17" spans="2:16" ht="18.75" customHeight="1" thickBot="1">
      <c r="B17" s="86"/>
      <c r="C17" s="1388" t="str">
        <f>IF(K1="【完了実績報告用】"," ※(4) 補助対象経費の合計は、振込手数料がある場合は、その額を控除した額","")</f>
        <v/>
      </c>
      <c r="D17" s="1389"/>
      <c r="E17" s="1389"/>
      <c r="F17" s="1389"/>
      <c r="G17" s="87"/>
      <c r="H17" s="87"/>
      <c r="I17" s="87"/>
      <c r="J17" s="87"/>
      <c r="K17" s="1387"/>
      <c r="L17" s="1387"/>
    </row>
    <row r="18" spans="2:16" ht="27" customHeight="1" thickBot="1">
      <c r="B18" s="1395" t="str">
        <f>K7&amp;"の内訳"</f>
        <v>(4) 補助対象経費の内訳</v>
      </c>
      <c r="C18" s="1396"/>
      <c r="D18" s="1396"/>
      <c r="E18" s="1396"/>
      <c r="F18" s="1396"/>
      <c r="G18" s="1396"/>
      <c r="H18" s="1396"/>
      <c r="I18" s="1396"/>
      <c r="J18" s="1396"/>
      <c r="K18" s="1396"/>
      <c r="L18" s="1397"/>
      <c r="M18" s="88"/>
      <c r="P18" s="174"/>
    </row>
    <row r="19" spans="2:16" ht="22.5" customHeight="1">
      <c r="B19" s="56" t="s">
        <v>20</v>
      </c>
      <c r="C19" s="1398" t="s">
        <v>21</v>
      </c>
      <c r="D19" s="1320"/>
      <c r="E19" s="1320" t="s">
        <v>134</v>
      </c>
      <c r="F19" s="1321"/>
      <c r="G19" s="1322" t="s">
        <v>22</v>
      </c>
      <c r="H19" s="1322"/>
      <c r="I19" s="1322"/>
      <c r="J19" s="1322"/>
      <c r="K19" s="1322"/>
      <c r="L19" s="1323"/>
      <c r="M19" s="89"/>
    </row>
    <row r="20" spans="2:16" ht="22.5" customHeight="1">
      <c r="B20" s="57" t="s">
        <v>23</v>
      </c>
      <c r="C20" s="1324" t="s">
        <v>24</v>
      </c>
      <c r="D20" s="1325"/>
      <c r="E20" s="90">
        <f>'C-1経費内訳（１年目）'!E20+'C-1経費内訳（２年目）'!E20</f>
        <v>0</v>
      </c>
      <c r="F20" s="179" t="s">
        <v>17</v>
      </c>
      <c r="G20" s="1343" t="s">
        <v>139</v>
      </c>
      <c r="H20" s="1344"/>
      <c r="I20" s="1344"/>
      <c r="J20" s="1344"/>
      <c r="K20" s="1344"/>
      <c r="L20" s="1345"/>
      <c r="M20" s="89"/>
    </row>
    <row r="21" spans="2:16" ht="22.5" customHeight="1">
      <c r="B21" s="58" t="s">
        <v>25</v>
      </c>
      <c r="C21" s="1326" t="s">
        <v>26</v>
      </c>
      <c r="D21" s="1327"/>
      <c r="E21" s="90">
        <f>'C-1経費内訳（１年目）'!E21+'C-1経費内訳（２年目）'!E21</f>
        <v>0</v>
      </c>
      <c r="F21" s="179" t="s">
        <v>17</v>
      </c>
      <c r="G21" s="1346"/>
      <c r="H21" s="1347"/>
      <c r="I21" s="1347"/>
      <c r="J21" s="1347"/>
      <c r="K21" s="1347"/>
      <c r="L21" s="1348"/>
      <c r="M21" s="89"/>
    </row>
    <row r="22" spans="2:16" ht="22.5" customHeight="1">
      <c r="B22" s="58" t="s">
        <v>25</v>
      </c>
      <c r="C22" s="1326" t="s">
        <v>27</v>
      </c>
      <c r="D22" s="1327"/>
      <c r="E22" s="90">
        <f>'C-1経費内訳（１年目）'!E22+'C-1経費内訳（２年目）'!E22</f>
        <v>0</v>
      </c>
      <c r="F22" s="179" t="s">
        <v>17</v>
      </c>
      <c r="G22" s="1346"/>
      <c r="H22" s="1347"/>
      <c r="I22" s="1347"/>
      <c r="J22" s="1347"/>
      <c r="K22" s="1347"/>
      <c r="L22" s="1348"/>
      <c r="M22" s="89"/>
    </row>
    <row r="23" spans="2:16" ht="22.5" customHeight="1">
      <c r="B23" s="58" t="s">
        <v>25</v>
      </c>
      <c r="C23" s="1326" t="s">
        <v>28</v>
      </c>
      <c r="D23" s="1327"/>
      <c r="E23" s="90">
        <f>'C-1経費内訳（１年目）'!E23+'C-1経費内訳（２年目）'!E23</f>
        <v>0</v>
      </c>
      <c r="F23" s="179" t="s">
        <v>17</v>
      </c>
      <c r="G23" s="1346"/>
      <c r="H23" s="1347"/>
      <c r="I23" s="1347"/>
      <c r="J23" s="1347"/>
      <c r="K23" s="1347"/>
      <c r="L23" s="1348"/>
      <c r="M23" s="89"/>
    </row>
    <row r="24" spans="2:16" ht="22.5" customHeight="1">
      <c r="B24" s="58" t="s">
        <v>25</v>
      </c>
      <c r="C24" s="1326" t="s">
        <v>29</v>
      </c>
      <c r="D24" s="1327"/>
      <c r="E24" s="90">
        <f>'C-1経費内訳（１年目）'!E24+'C-1経費内訳（２年目）'!E24</f>
        <v>0</v>
      </c>
      <c r="F24" s="179" t="s">
        <v>17</v>
      </c>
      <c r="G24" s="1346"/>
      <c r="H24" s="1347"/>
      <c r="I24" s="1347"/>
      <c r="J24" s="1347"/>
      <c r="K24" s="1347"/>
      <c r="L24" s="1348"/>
      <c r="M24" s="89"/>
    </row>
    <row r="25" spans="2:16" ht="22.5" customHeight="1">
      <c r="B25" s="58" t="s">
        <v>25</v>
      </c>
      <c r="C25" s="1326" t="s">
        <v>30</v>
      </c>
      <c r="D25" s="1327"/>
      <c r="E25" s="90">
        <f>'C-1経費内訳（１年目）'!E25+'C-1経費内訳（２年目）'!E25</f>
        <v>0</v>
      </c>
      <c r="F25" s="179" t="s">
        <v>17</v>
      </c>
      <c r="G25" s="1346"/>
      <c r="H25" s="1347"/>
      <c r="I25" s="1347"/>
      <c r="J25" s="1347"/>
      <c r="K25" s="1347"/>
      <c r="L25" s="1348"/>
      <c r="M25" s="89"/>
    </row>
    <row r="26" spans="2:16" ht="22.5" customHeight="1">
      <c r="B26" s="59" t="s">
        <v>31</v>
      </c>
      <c r="C26" s="1326" t="s">
        <v>32</v>
      </c>
      <c r="D26" s="1327"/>
      <c r="E26" s="90">
        <f>'C-1経費内訳（１年目）'!E26+'C-1経費内訳（２年目）'!E26</f>
        <v>0</v>
      </c>
      <c r="F26" s="179" t="s">
        <v>17</v>
      </c>
      <c r="G26" s="1346"/>
      <c r="H26" s="1347"/>
      <c r="I26" s="1347"/>
      <c r="J26" s="1347"/>
      <c r="K26" s="1347"/>
      <c r="L26" s="1348"/>
      <c r="M26" s="89"/>
    </row>
    <row r="27" spans="2:16" ht="22.5" customHeight="1">
      <c r="B27" s="58" t="s">
        <v>33</v>
      </c>
      <c r="C27" s="1326" t="s">
        <v>32</v>
      </c>
      <c r="D27" s="1327"/>
      <c r="E27" s="90">
        <f>'C-1経費内訳（１年目）'!E27+'C-1経費内訳（２年目）'!E27</f>
        <v>0</v>
      </c>
      <c r="F27" s="179" t="s">
        <v>17</v>
      </c>
      <c r="G27" s="1346"/>
      <c r="H27" s="1347"/>
      <c r="I27" s="1347"/>
      <c r="J27" s="1347"/>
      <c r="K27" s="1347"/>
      <c r="L27" s="1348"/>
      <c r="M27" s="89"/>
    </row>
    <row r="28" spans="2:16" ht="22.5" customHeight="1">
      <c r="B28" s="58" t="s">
        <v>34</v>
      </c>
      <c r="C28" s="1326" t="s">
        <v>32</v>
      </c>
      <c r="D28" s="1327"/>
      <c r="E28" s="90">
        <f>'C-1経費内訳（１年目）'!E28+'C-1経費内訳（２年目）'!E28</f>
        <v>0</v>
      </c>
      <c r="F28" s="179" t="s">
        <v>17</v>
      </c>
      <c r="G28" s="1346"/>
      <c r="H28" s="1347"/>
      <c r="I28" s="1347"/>
      <c r="J28" s="1347"/>
      <c r="K28" s="1347"/>
      <c r="L28" s="1348"/>
      <c r="M28" s="89"/>
    </row>
    <row r="29" spans="2:16" ht="22.5" customHeight="1">
      <c r="B29" s="1392" t="s">
        <v>140</v>
      </c>
      <c r="C29" s="1393"/>
      <c r="D29" s="1394"/>
      <c r="E29" s="104">
        <f>SUM(E20:E28)</f>
        <v>0</v>
      </c>
      <c r="F29" s="180" t="s">
        <v>141</v>
      </c>
      <c r="G29" s="1346"/>
      <c r="H29" s="1347"/>
      <c r="I29" s="1347"/>
      <c r="J29" s="1347"/>
      <c r="K29" s="1347"/>
      <c r="L29" s="1348"/>
      <c r="M29" s="89"/>
    </row>
    <row r="30" spans="2:16" ht="22.5" customHeight="1">
      <c r="B30" s="58" t="s">
        <v>35</v>
      </c>
      <c r="C30" s="1326" t="s">
        <v>32</v>
      </c>
      <c r="D30" s="1327"/>
      <c r="E30" s="90">
        <f>'C-1経費内訳（１年目）'!E30+'C-1経費内訳（２年目）'!E30</f>
        <v>0</v>
      </c>
      <c r="F30" s="179" t="s">
        <v>17</v>
      </c>
      <c r="G30" s="1346"/>
      <c r="H30" s="1347"/>
      <c r="I30" s="1347"/>
      <c r="J30" s="1347"/>
      <c r="K30" s="1347"/>
      <c r="L30" s="1348"/>
      <c r="M30" s="89"/>
    </row>
    <row r="31" spans="2:16" ht="22.5" customHeight="1">
      <c r="B31" s="58" t="s">
        <v>36</v>
      </c>
      <c r="C31" s="1326" t="s">
        <v>32</v>
      </c>
      <c r="D31" s="1327"/>
      <c r="E31" s="90">
        <f>'C-1経費内訳（１年目）'!E31+'C-1経費内訳（２年目）'!E31</f>
        <v>0</v>
      </c>
      <c r="F31" s="179" t="s">
        <v>17</v>
      </c>
      <c r="G31" s="1346"/>
      <c r="H31" s="1347"/>
      <c r="I31" s="1347"/>
      <c r="J31" s="1347"/>
      <c r="K31" s="1347"/>
      <c r="L31" s="1348"/>
      <c r="M31" s="89"/>
    </row>
    <row r="32" spans="2:16" ht="22.5" customHeight="1">
      <c r="B32" s="60" t="s">
        <v>37</v>
      </c>
      <c r="C32" s="1326" t="s">
        <v>32</v>
      </c>
      <c r="D32" s="1327"/>
      <c r="E32" s="90">
        <f>'C-1経費内訳（１年目）'!E32+'C-1経費内訳（２年目）'!E32</f>
        <v>0</v>
      </c>
      <c r="F32" s="179" t="s">
        <v>17</v>
      </c>
      <c r="G32" s="1346"/>
      <c r="H32" s="1347"/>
      <c r="I32" s="1347"/>
      <c r="J32" s="1347"/>
      <c r="K32" s="1347"/>
      <c r="L32" s="1348"/>
      <c r="M32" s="89"/>
    </row>
    <row r="33" spans="2:21" ht="22.5" customHeight="1">
      <c r="B33" s="1340" t="s">
        <v>38</v>
      </c>
      <c r="C33" s="1341"/>
      <c r="D33" s="1342"/>
      <c r="E33" s="101">
        <f>SUM(E29:E32)</f>
        <v>0</v>
      </c>
      <c r="F33" s="105" t="s">
        <v>17</v>
      </c>
      <c r="G33" s="1346"/>
      <c r="H33" s="1347"/>
      <c r="I33" s="1347"/>
      <c r="J33" s="1347"/>
      <c r="K33" s="1347"/>
      <c r="L33" s="1348"/>
      <c r="M33" s="89"/>
    </row>
    <row r="34" spans="2:21" ht="22.5" customHeight="1" thickBot="1">
      <c r="B34" s="1352" t="s">
        <v>39</v>
      </c>
      <c r="C34" s="1353"/>
      <c r="D34" s="1354"/>
      <c r="E34" s="90">
        <f>'C-1経費内訳（１年目）'!E34+'C-1経費内訳（２年目）'!E34</f>
        <v>0</v>
      </c>
      <c r="F34" s="179" t="s">
        <v>17</v>
      </c>
      <c r="G34" s="1349"/>
      <c r="H34" s="1350"/>
      <c r="I34" s="1350"/>
      <c r="J34" s="1350"/>
      <c r="K34" s="1350"/>
      <c r="L34" s="1351"/>
      <c r="M34" s="89"/>
    </row>
    <row r="35" spans="2:21" ht="22.5" customHeight="1" thickTop="1" thickBot="1">
      <c r="B35" s="1334" t="s">
        <v>40</v>
      </c>
      <c r="C35" s="1335"/>
      <c r="D35" s="1336"/>
      <c r="E35" s="103">
        <f>E33+E34</f>
        <v>0</v>
      </c>
      <c r="F35" s="181" t="s">
        <v>17</v>
      </c>
      <c r="G35" s="1337" t="str">
        <f>IF(K1="【完了実績報告用】",""," " &amp; K7)</f>
        <v xml:space="preserve"> (4) 補助対象経費</v>
      </c>
      <c r="H35" s="1338"/>
      <c r="I35" s="1338"/>
      <c r="J35" s="1338"/>
      <c r="K35" s="1338"/>
      <c r="L35" s="1339"/>
      <c r="M35" s="93"/>
      <c r="N35" s="94"/>
      <c r="O35" s="95"/>
      <c r="P35" s="95"/>
      <c r="Q35" s="95"/>
      <c r="R35" s="95"/>
      <c r="S35" s="95"/>
      <c r="T35" s="95"/>
      <c r="U35" s="95"/>
    </row>
    <row r="36" spans="2:21" ht="22.5" hidden="1" customHeight="1" thickTop="1" thickBot="1">
      <c r="B36" s="1373" t="s">
        <v>109</v>
      </c>
      <c r="C36" s="1374"/>
      <c r="D36" s="1375"/>
      <c r="E36" s="245">
        <v>0</v>
      </c>
      <c r="F36" s="246" t="s">
        <v>17</v>
      </c>
      <c r="G36" s="1376" t="s">
        <v>110</v>
      </c>
      <c r="H36" s="1377"/>
      <c r="I36" s="1377"/>
      <c r="J36" s="1377"/>
      <c r="K36" s="1377"/>
      <c r="L36" s="1378"/>
      <c r="M36" s="89"/>
    </row>
    <row r="37" spans="2:21" ht="22.5" hidden="1" customHeight="1">
      <c r="B37" s="1382" t="s">
        <v>111</v>
      </c>
      <c r="C37" s="1383"/>
      <c r="D37" s="1384"/>
      <c r="E37" s="91">
        <f>E35-E36</f>
        <v>0</v>
      </c>
      <c r="F37" s="92" t="s">
        <v>17</v>
      </c>
      <c r="G37" s="1379" t="str">
        <f>" " &amp; K7</f>
        <v xml:space="preserve"> (4) 補助対象経費</v>
      </c>
      <c r="H37" s="1380"/>
      <c r="I37" s="1380"/>
      <c r="J37" s="1380"/>
      <c r="K37" s="1380"/>
      <c r="L37" s="1381"/>
      <c r="M37" s="96"/>
      <c r="N37" s="94"/>
      <c r="O37" s="95" t="str">
        <f>IF(N37="×","「経費内訳表」の合計と合っていません。","")</f>
        <v/>
      </c>
      <c r="P37" s="95"/>
      <c r="Q37" s="95"/>
      <c r="R37" s="95"/>
      <c r="S37" s="95"/>
      <c r="T37" s="95"/>
      <c r="U37" s="95"/>
    </row>
    <row r="38" spans="2:21">
      <c r="B38" s="97"/>
    </row>
    <row r="39" spans="2:21" ht="14.25">
      <c r="B39" s="98" t="s">
        <v>41</v>
      </c>
    </row>
    <row r="40" spans="2:21" ht="14.25">
      <c r="B40" s="98"/>
    </row>
  </sheetData>
  <mergeCells count="60">
    <mergeCell ref="B7:B10"/>
    <mergeCell ref="C7:D7"/>
    <mergeCell ref="E7:F7"/>
    <mergeCell ref="G7:J7"/>
    <mergeCell ref="K7:L7"/>
    <mergeCell ref="G8:I8"/>
    <mergeCell ref="C9:D9"/>
    <mergeCell ref="E9:F9"/>
    <mergeCell ref="G9:J9"/>
    <mergeCell ref="K9:L9"/>
    <mergeCell ref="K1:L1"/>
    <mergeCell ref="B2:L2"/>
    <mergeCell ref="AB2:AD2"/>
    <mergeCell ref="B3:L3"/>
    <mergeCell ref="C4:L4"/>
    <mergeCell ref="AE9:AF9"/>
    <mergeCell ref="AH9:AI9"/>
    <mergeCell ref="G10:I10"/>
    <mergeCell ref="C12:D12"/>
    <mergeCell ref="E12:F12"/>
    <mergeCell ref="G12:J12"/>
    <mergeCell ref="K12:L12"/>
    <mergeCell ref="AB9:AC9"/>
    <mergeCell ref="K17:L17"/>
    <mergeCell ref="C13:D13"/>
    <mergeCell ref="J13:J14"/>
    <mergeCell ref="L13:L14"/>
    <mergeCell ref="C14:D14"/>
    <mergeCell ref="C15:D15"/>
    <mergeCell ref="G15:I15"/>
    <mergeCell ref="C16:D16"/>
    <mergeCell ref="G16:I16"/>
    <mergeCell ref="C17:F17"/>
    <mergeCell ref="H14:I14"/>
    <mergeCell ref="C30:D30"/>
    <mergeCell ref="B18:L18"/>
    <mergeCell ref="C19:D19"/>
    <mergeCell ref="E19:F19"/>
    <mergeCell ref="G19:L19"/>
    <mergeCell ref="C20:D20"/>
    <mergeCell ref="G20:L34"/>
    <mergeCell ref="C21:D21"/>
    <mergeCell ref="C22:D22"/>
    <mergeCell ref="C23:D23"/>
    <mergeCell ref="C24:D24"/>
    <mergeCell ref="C25:D25"/>
    <mergeCell ref="C26:D26"/>
    <mergeCell ref="C27:D27"/>
    <mergeCell ref="C28:D28"/>
    <mergeCell ref="B29:D29"/>
    <mergeCell ref="B36:D36"/>
    <mergeCell ref="G36:L36"/>
    <mergeCell ref="B37:D37"/>
    <mergeCell ref="G37:L37"/>
    <mergeCell ref="C31:D31"/>
    <mergeCell ref="C32:D32"/>
    <mergeCell ref="B33:D33"/>
    <mergeCell ref="B34:D34"/>
    <mergeCell ref="B35:D35"/>
    <mergeCell ref="G35:L35"/>
  </mergeCells>
  <phoneticPr fontId="10"/>
  <conditionalFormatting sqref="AB10">
    <cfRule type="expression" dxfId="6" priority="2">
      <formula>$C$10=""</formula>
    </cfRule>
  </conditionalFormatting>
  <conditionalFormatting sqref="AE10">
    <cfRule type="expression" dxfId="5" priority="1">
      <formula>$C$10=""</formula>
    </cfRule>
  </conditionalFormatting>
  <conditionalFormatting sqref="AH10">
    <cfRule type="expression" dxfId="4" priority="3">
      <formula>#REF!=""</formula>
    </cfRule>
    <cfRule type="expression" dxfId="3" priority="4">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A50"/>
  <sheetViews>
    <sheetView topLeftCell="A25" workbookViewId="0">
      <selection activeCell="O19" sqref="O19"/>
    </sheetView>
  </sheetViews>
  <sheetFormatPr defaultColWidth="9" defaultRowHeight="18.75"/>
  <cols>
    <col min="1" max="1" width="4.125" style="107" customWidth="1"/>
    <col min="2" max="2" width="6.75" style="108" customWidth="1"/>
    <col min="3" max="3" width="22.5" style="107" customWidth="1"/>
    <col min="4" max="4" width="11.125" style="107" customWidth="1"/>
    <col min="5" max="5" width="5" style="108" customWidth="1"/>
    <col min="6" max="6" width="8.5" style="107" customWidth="1"/>
    <col min="7" max="7" width="9.375" style="170" customWidth="1"/>
    <col min="8" max="8" width="9.125" style="108" customWidth="1"/>
    <col min="9" max="17" width="8.5" style="142" customWidth="1"/>
    <col min="18" max="18" width="10" style="142" customWidth="1"/>
    <col min="19" max="20" width="8.5" style="142" customWidth="1"/>
    <col min="21" max="22" width="9.375" style="142" customWidth="1"/>
    <col min="23" max="23" width="9.375" style="173" customWidth="1"/>
    <col min="24" max="25" width="10.375" style="111" customWidth="1"/>
    <col min="26" max="27" width="9.125" style="107" customWidth="1"/>
    <col min="28" max="16384" width="9" style="107"/>
  </cols>
  <sheetData>
    <row r="1" spans="1:27" s="108" customFormat="1">
      <c r="A1" s="107"/>
      <c r="G1" s="109"/>
      <c r="I1" s="110"/>
      <c r="J1" s="110"/>
      <c r="K1" s="110"/>
      <c r="L1" s="110"/>
      <c r="M1" s="110"/>
      <c r="N1" s="110"/>
      <c r="O1" s="110"/>
      <c r="P1" s="110"/>
      <c r="Q1" s="110"/>
      <c r="R1" s="110"/>
      <c r="S1" s="110"/>
      <c r="T1" s="110"/>
      <c r="U1" s="110"/>
      <c r="V1" s="110"/>
      <c r="W1" s="109"/>
      <c r="X1" s="111"/>
      <c r="Y1" s="111"/>
    </row>
    <row r="2" spans="1:27" s="108" customFormat="1" ht="30">
      <c r="A2" s="107"/>
      <c r="B2" s="112" t="s">
        <v>547</v>
      </c>
      <c r="G2" s="109"/>
      <c r="I2" s="110"/>
      <c r="J2" s="110"/>
      <c r="K2" s="113"/>
      <c r="L2" s="114"/>
      <c r="M2" s="114"/>
      <c r="N2" s="114"/>
      <c r="O2" s="115" t="s">
        <v>179</v>
      </c>
      <c r="P2" s="1482" t="s">
        <v>129</v>
      </c>
      <c r="Q2" s="1482"/>
      <c r="R2" s="1482"/>
      <c r="S2" s="1482"/>
      <c r="T2" s="1482"/>
      <c r="U2" s="1482"/>
      <c r="V2" s="1482"/>
      <c r="W2" s="1482"/>
      <c r="X2" s="111"/>
      <c r="Y2" s="111"/>
    </row>
    <row r="3" spans="1:27" s="108" customFormat="1" ht="25.5" customHeight="1">
      <c r="A3" s="107"/>
      <c r="B3" s="116"/>
      <c r="G3" s="109"/>
      <c r="I3" s="110"/>
      <c r="J3" s="110"/>
      <c r="K3" s="117"/>
      <c r="L3" s="117"/>
      <c r="M3" s="117"/>
      <c r="N3" s="117"/>
      <c r="O3" s="117"/>
      <c r="P3" s="117"/>
      <c r="Q3" s="110"/>
      <c r="R3" s="110"/>
      <c r="S3" s="110"/>
      <c r="T3" s="110"/>
      <c r="U3" s="110"/>
      <c r="V3" s="110"/>
      <c r="W3" s="109"/>
      <c r="X3" s="111"/>
      <c r="Y3" s="111"/>
    </row>
    <row r="4" spans="1:27" s="118" customFormat="1" ht="24.75" customHeight="1">
      <c r="B4" s="1483" t="s">
        <v>42</v>
      </c>
      <c r="C4" s="1484"/>
      <c r="D4" s="1484"/>
      <c r="E4" s="1484"/>
      <c r="F4" s="1484"/>
      <c r="G4" s="1484"/>
      <c r="H4" s="1485"/>
      <c r="I4" s="1486" t="s">
        <v>43</v>
      </c>
      <c r="J4" s="1487"/>
      <c r="K4" s="1487"/>
      <c r="L4" s="1487"/>
      <c r="M4" s="1487"/>
      <c r="N4" s="1487"/>
      <c r="O4" s="1487"/>
      <c r="P4" s="1487"/>
      <c r="Q4" s="1487"/>
      <c r="R4" s="1487"/>
      <c r="S4" s="1487"/>
      <c r="T4" s="1487"/>
      <c r="U4" s="1488"/>
      <c r="V4" s="1489" t="s">
        <v>44</v>
      </c>
      <c r="W4" s="1492" t="s">
        <v>45</v>
      </c>
      <c r="X4" s="1512" t="s">
        <v>46</v>
      </c>
      <c r="Y4" s="1499" t="s">
        <v>47</v>
      </c>
      <c r="Z4" s="1502" t="s">
        <v>48</v>
      </c>
      <c r="AA4" s="1502" t="s">
        <v>49</v>
      </c>
    </row>
    <row r="5" spans="1:27" s="118" customFormat="1" ht="26.25" customHeight="1">
      <c r="B5" s="1505" t="s">
        <v>50</v>
      </c>
      <c r="C5" s="1505" t="s">
        <v>51</v>
      </c>
      <c r="D5" s="1483" t="s">
        <v>52</v>
      </c>
      <c r="E5" s="1484"/>
      <c r="F5" s="1484"/>
      <c r="G5" s="1484"/>
      <c r="H5" s="1485"/>
      <c r="I5" s="1486" t="s">
        <v>143</v>
      </c>
      <c r="J5" s="1487"/>
      <c r="K5" s="1487"/>
      <c r="L5" s="1487"/>
      <c r="M5" s="1487"/>
      <c r="N5" s="1487"/>
      <c r="O5" s="1487"/>
      <c r="P5" s="1487"/>
      <c r="Q5" s="1488"/>
      <c r="R5" s="119" t="s">
        <v>144</v>
      </c>
      <c r="S5" s="119" t="s">
        <v>53</v>
      </c>
      <c r="T5" s="119" t="s">
        <v>145</v>
      </c>
      <c r="U5" s="1508" t="s">
        <v>54</v>
      </c>
      <c r="V5" s="1490"/>
      <c r="W5" s="1492"/>
      <c r="X5" s="1513"/>
      <c r="Y5" s="1500"/>
      <c r="Z5" s="1503"/>
      <c r="AA5" s="1503"/>
    </row>
    <row r="6" spans="1:27" s="120" customFormat="1" ht="55.5" customHeight="1">
      <c r="B6" s="1506"/>
      <c r="C6" s="1506"/>
      <c r="D6" s="1505" t="s">
        <v>55</v>
      </c>
      <c r="E6" s="1493" t="s">
        <v>56</v>
      </c>
      <c r="F6" s="1493" t="s">
        <v>57</v>
      </c>
      <c r="G6" s="1495" t="s">
        <v>58</v>
      </c>
      <c r="H6" s="1493" t="s">
        <v>146</v>
      </c>
      <c r="I6" s="1486" t="s">
        <v>147</v>
      </c>
      <c r="J6" s="1487"/>
      <c r="K6" s="1487"/>
      <c r="L6" s="1487"/>
      <c r="M6" s="1487"/>
      <c r="N6" s="1488"/>
      <c r="O6" s="1508" t="s">
        <v>148</v>
      </c>
      <c r="P6" s="1508" t="s">
        <v>149</v>
      </c>
      <c r="Q6" s="1508" t="s">
        <v>59</v>
      </c>
      <c r="R6" s="1497" t="s">
        <v>144</v>
      </c>
      <c r="S6" s="1497" t="s">
        <v>53</v>
      </c>
      <c r="T6" s="1497" t="s">
        <v>145</v>
      </c>
      <c r="U6" s="1509"/>
      <c r="V6" s="1490"/>
      <c r="W6" s="1492"/>
      <c r="X6" s="1513"/>
      <c r="Y6" s="1500"/>
      <c r="Z6" s="1503"/>
      <c r="AA6" s="1503"/>
    </row>
    <row r="7" spans="1:27" s="120" customFormat="1" ht="37.5">
      <c r="B7" s="1507"/>
      <c r="C7" s="1507"/>
      <c r="D7" s="1507"/>
      <c r="E7" s="1511"/>
      <c r="F7" s="1494"/>
      <c r="G7" s="1496"/>
      <c r="H7" s="1494"/>
      <c r="I7" s="119" t="s">
        <v>150</v>
      </c>
      <c r="J7" s="119" t="s">
        <v>151</v>
      </c>
      <c r="K7" s="121" t="s">
        <v>152</v>
      </c>
      <c r="L7" s="121" t="s">
        <v>153</v>
      </c>
      <c r="M7" s="121" t="s">
        <v>60</v>
      </c>
      <c r="N7" s="121" t="s">
        <v>154</v>
      </c>
      <c r="O7" s="1510"/>
      <c r="P7" s="1510"/>
      <c r="Q7" s="1510"/>
      <c r="R7" s="1498"/>
      <c r="S7" s="1498"/>
      <c r="T7" s="1498"/>
      <c r="U7" s="1510"/>
      <c r="V7" s="1491"/>
      <c r="W7" s="1492"/>
      <c r="X7" s="1514"/>
      <c r="Y7" s="1501"/>
      <c r="Z7" s="1504"/>
      <c r="AA7" s="1504"/>
    </row>
    <row r="8" spans="1:27" ht="20.100000000000001" customHeight="1">
      <c r="B8" s="1520" t="s">
        <v>132</v>
      </c>
      <c r="C8" s="1521"/>
      <c r="D8" s="1521"/>
      <c r="E8" s="1522"/>
      <c r="F8" s="1"/>
      <c r="G8" s="122"/>
      <c r="H8" s="123"/>
      <c r="I8" s="124"/>
      <c r="J8" s="124"/>
      <c r="K8" s="124"/>
      <c r="L8" s="124"/>
      <c r="M8" s="124"/>
      <c r="N8" s="124"/>
      <c r="O8" s="124"/>
      <c r="P8" s="124"/>
      <c r="Q8" s="124"/>
      <c r="R8" s="124"/>
      <c r="S8" s="124"/>
      <c r="T8" s="124"/>
      <c r="U8" s="124"/>
      <c r="V8" s="124"/>
      <c r="W8" s="125"/>
      <c r="X8" s="126" t="s">
        <v>61</v>
      </c>
      <c r="Y8" s="126" t="s">
        <v>61</v>
      </c>
      <c r="Z8" s="126" t="s">
        <v>61</v>
      </c>
      <c r="AA8" s="126" t="s">
        <v>61</v>
      </c>
    </row>
    <row r="9" spans="1:27" ht="20.100000000000001" customHeight="1">
      <c r="B9" s="127">
        <v>1</v>
      </c>
      <c r="C9" s="128" t="s">
        <v>71</v>
      </c>
      <c r="D9" s="129" t="s">
        <v>155</v>
      </c>
      <c r="E9" s="130">
        <v>50</v>
      </c>
      <c r="F9" s="131">
        <v>30000</v>
      </c>
      <c r="G9" s="132">
        <f>E9*F9</f>
        <v>1500000</v>
      </c>
      <c r="H9" s="133">
        <v>1</v>
      </c>
      <c r="I9" s="124"/>
      <c r="J9" s="134"/>
      <c r="K9" s="134"/>
      <c r="L9" s="134"/>
      <c r="M9" s="134"/>
      <c r="N9" s="134"/>
      <c r="O9" s="134"/>
      <c r="P9" s="134"/>
      <c r="Q9" s="134"/>
      <c r="R9" s="134">
        <v>1500000</v>
      </c>
      <c r="S9" s="134"/>
      <c r="T9" s="134"/>
      <c r="U9" s="134">
        <f>SUM(J9:T9)</f>
        <v>1500000</v>
      </c>
      <c r="V9" s="134"/>
      <c r="W9" s="135">
        <f t="shared" ref="W9:W15" si="0">SUM(U9,V9)</f>
        <v>1500000</v>
      </c>
      <c r="X9" s="136" t="str">
        <f>IF($G9="","",IF(E9*F9=G9,"○","×"))</f>
        <v>○</v>
      </c>
      <c r="Y9" s="137" t="str">
        <f t="shared" ref="Y9:Y15" si="1">IF($G9="","",IF(G9=W9,"○","×"))</f>
        <v>○</v>
      </c>
      <c r="Z9" s="137" t="str">
        <f t="shared" ref="Z9:AA15" si="2">IF($G9="","",IF(INT(E9)=E9,"ー","あり"))</f>
        <v>ー</v>
      </c>
      <c r="AA9" s="137" t="str">
        <f t="shared" si="2"/>
        <v>ー</v>
      </c>
    </row>
    <row r="10" spans="1:27" ht="20.100000000000001" customHeight="1">
      <c r="B10" s="127">
        <v>2</v>
      </c>
      <c r="C10" s="138" t="s">
        <v>156</v>
      </c>
      <c r="D10" s="139" t="s">
        <v>72</v>
      </c>
      <c r="E10" s="140">
        <v>2</v>
      </c>
      <c r="F10" s="141">
        <v>250000</v>
      </c>
      <c r="G10" s="132">
        <f t="shared" ref="G10:G15" si="3">E10*F10</f>
        <v>500000</v>
      </c>
      <c r="H10" s="133">
        <v>1</v>
      </c>
      <c r="I10" s="124"/>
      <c r="J10" s="134"/>
      <c r="K10" s="134"/>
      <c r="L10" s="134"/>
      <c r="M10" s="134"/>
      <c r="N10" s="134"/>
      <c r="O10" s="134"/>
      <c r="P10" s="134"/>
      <c r="Q10" s="134"/>
      <c r="R10" s="134">
        <v>500000</v>
      </c>
      <c r="S10" s="134"/>
      <c r="T10" s="134"/>
      <c r="U10" s="134">
        <f>SUM(J10:T10)</f>
        <v>500000</v>
      </c>
      <c r="V10" s="134"/>
      <c r="W10" s="135">
        <f t="shared" si="0"/>
        <v>500000</v>
      </c>
      <c r="X10" s="136" t="str">
        <f t="shared" ref="X10:X15" si="4">IF($G10="","",IF(E10*F10=G10,"○","×"))</f>
        <v>○</v>
      </c>
      <c r="Y10" s="137" t="str">
        <f t="shared" si="1"/>
        <v>○</v>
      </c>
      <c r="Z10" s="137" t="str">
        <f t="shared" si="2"/>
        <v>ー</v>
      </c>
      <c r="AA10" s="137" t="str">
        <f t="shared" si="2"/>
        <v>ー</v>
      </c>
    </row>
    <row r="11" spans="1:27" ht="20.100000000000001" customHeight="1">
      <c r="B11" s="127">
        <v>3</v>
      </c>
      <c r="C11" s="138" t="s">
        <v>74</v>
      </c>
      <c r="D11" s="139"/>
      <c r="E11" s="140">
        <v>1</v>
      </c>
      <c r="F11" s="141">
        <v>40000</v>
      </c>
      <c r="G11" s="132">
        <f t="shared" si="3"/>
        <v>40000</v>
      </c>
      <c r="H11" s="133">
        <v>1</v>
      </c>
      <c r="I11" s="134"/>
      <c r="K11" s="134"/>
      <c r="L11" s="134"/>
      <c r="M11" s="134"/>
      <c r="N11" s="134"/>
      <c r="O11" s="134"/>
      <c r="P11" s="134"/>
      <c r="Q11" s="134"/>
      <c r="R11" s="134">
        <v>40000</v>
      </c>
      <c r="S11" s="134"/>
      <c r="T11" s="134"/>
      <c r="U11" s="134">
        <f t="shared" ref="U11:U15" si="5">SUM(I11:T11)</f>
        <v>40000</v>
      </c>
      <c r="V11" s="134"/>
      <c r="W11" s="135">
        <f t="shared" si="0"/>
        <v>40000</v>
      </c>
      <c r="X11" s="136" t="str">
        <f t="shared" si="4"/>
        <v>○</v>
      </c>
      <c r="Y11" s="137" t="str">
        <f t="shared" si="1"/>
        <v>○</v>
      </c>
      <c r="Z11" s="137" t="str">
        <f t="shared" si="2"/>
        <v>ー</v>
      </c>
      <c r="AA11" s="137" t="str">
        <f t="shared" si="2"/>
        <v>ー</v>
      </c>
    </row>
    <row r="12" spans="1:27" ht="20.100000000000001" customHeight="1">
      <c r="B12" s="127">
        <v>4</v>
      </c>
      <c r="C12" s="138" t="s">
        <v>121</v>
      </c>
      <c r="D12" s="139"/>
      <c r="E12" s="140">
        <v>1</v>
      </c>
      <c r="F12" s="141">
        <v>45000</v>
      </c>
      <c r="G12" s="132">
        <f t="shared" si="3"/>
        <v>45000</v>
      </c>
      <c r="H12" s="133">
        <v>1</v>
      </c>
      <c r="I12" s="134"/>
      <c r="J12" s="134"/>
      <c r="K12" s="134"/>
      <c r="L12" s="134"/>
      <c r="M12" s="134"/>
      <c r="N12" s="134"/>
      <c r="O12" s="134"/>
      <c r="P12" s="134"/>
      <c r="Q12" s="134"/>
      <c r="R12" s="134">
        <v>45000</v>
      </c>
      <c r="S12" s="134"/>
      <c r="T12" s="134"/>
      <c r="U12" s="134">
        <f t="shared" si="5"/>
        <v>45000</v>
      </c>
      <c r="V12" s="134"/>
      <c r="W12" s="135">
        <f t="shared" si="0"/>
        <v>45000</v>
      </c>
      <c r="X12" s="136" t="str">
        <f t="shared" si="4"/>
        <v>○</v>
      </c>
      <c r="Y12" s="137" t="str">
        <f t="shared" si="1"/>
        <v>○</v>
      </c>
      <c r="Z12" s="137" t="str">
        <f t="shared" si="2"/>
        <v>ー</v>
      </c>
      <c r="AA12" s="137" t="str">
        <f t="shared" si="2"/>
        <v>ー</v>
      </c>
    </row>
    <row r="13" spans="1:27" ht="20.100000000000001" customHeight="1">
      <c r="B13" s="127">
        <v>5</v>
      </c>
      <c r="C13" s="138" t="s">
        <v>482</v>
      </c>
      <c r="D13" s="139"/>
      <c r="E13" s="140">
        <v>1</v>
      </c>
      <c r="F13" s="141">
        <v>3500000</v>
      </c>
      <c r="G13" s="132">
        <f t="shared" si="3"/>
        <v>3500000</v>
      </c>
      <c r="H13" s="133">
        <v>1</v>
      </c>
      <c r="I13" s="134"/>
      <c r="J13" s="134"/>
      <c r="K13" s="134"/>
      <c r="L13" s="134"/>
      <c r="M13" s="134"/>
      <c r="N13" s="134"/>
      <c r="O13" s="134"/>
      <c r="P13" s="134"/>
      <c r="Q13" s="134"/>
      <c r="R13" s="134">
        <v>3500000</v>
      </c>
      <c r="S13" s="134"/>
      <c r="T13" s="134"/>
      <c r="U13" s="134">
        <f>SUM(J13:T13)</f>
        <v>3500000</v>
      </c>
      <c r="V13" s="134"/>
      <c r="W13" s="135">
        <f t="shared" si="0"/>
        <v>3500000</v>
      </c>
      <c r="X13" s="136"/>
      <c r="Y13" s="137"/>
      <c r="Z13" s="137"/>
      <c r="AA13" s="137"/>
    </row>
    <row r="14" spans="1:27" ht="20.100000000000001" customHeight="1">
      <c r="B14" s="127">
        <v>6</v>
      </c>
      <c r="C14" s="138" t="s">
        <v>483</v>
      </c>
      <c r="D14" s="139"/>
      <c r="E14" s="140">
        <v>50</v>
      </c>
      <c r="F14" s="141">
        <v>12000</v>
      </c>
      <c r="G14" s="132">
        <f t="shared" si="3"/>
        <v>600000</v>
      </c>
      <c r="H14" s="133">
        <v>1</v>
      </c>
      <c r="I14" s="134"/>
      <c r="J14" s="134"/>
      <c r="K14" s="134"/>
      <c r="L14" s="134"/>
      <c r="M14" s="134"/>
      <c r="N14" s="134"/>
      <c r="O14" s="134"/>
      <c r="P14" s="134"/>
      <c r="Q14" s="134"/>
      <c r="R14" s="134">
        <v>600000</v>
      </c>
      <c r="S14" s="134"/>
      <c r="T14" s="134"/>
      <c r="U14" s="134">
        <f>SUM(J14:T14)</f>
        <v>600000</v>
      </c>
      <c r="V14" s="134"/>
      <c r="W14" s="135">
        <f t="shared" si="0"/>
        <v>600000</v>
      </c>
      <c r="X14" s="136"/>
      <c r="Y14" s="137"/>
      <c r="Z14" s="137"/>
      <c r="AA14" s="137"/>
    </row>
    <row r="15" spans="1:27" ht="20.100000000000001" customHeight="1">
      <c r="B15" s="127">
        <v>7</v>
      </c>
      <c r="C15" s="138" t="s">
        <v>157</v>
      </c>
      <c r="D15" s="139"/>
      <c r="E15" s="140">
        <v>1</v>
      </c>
      <c r="F15" s="132">
        <v>100000</v>
      </c>
      <c r="G15" s="132">
        <f t="shared" si="3"/>
        <v>100000</v>
      </c>
      <c r="H15" s="460">
        <v>1</v>
      </c>
      <c r="I15" s="134"/>
      <c r="J15" s="134"/>
      <c r="K15" s="134"/>
      <c r="L15" s="134"/>
      <c r="M15" s="134"/>
      <c r="N15" s="134"/>
      <c r="O15" s="134"/>
      <c r="P15" s="134"/>
      <c r="Q15" s="134"/>
      <c r="R15" s="134"/>
      <c r="S15" s="134"/>
      <c r="T15" s="134"/>
      <c r="U15" s="134">
        <f t="shared" si="5"/>
        <v>0</v>
      </c>
      <c r="V15" s="134">
        <v>100000</v>
      </c>
      <c r="W15" s="135">
        <f t="shared" si="0"/>
        <v>100000</v>
      </c>
      <c r="X15" s="136" t="str">
        <f t="shared" si="4"/>
        <v>○</v>
      </c>
      <c r="Y15" s="137" t="str">
        <f t="shared" si="1"/>
        <v>○</v>
      </c>
      <c r="Z15" s="137" t="str">
        <f t="shared" si="2"/>
        <v>ー</v>
      </c>
      <c r="AA15" s="137" t="str">
        <f t="shared" si="2"/>
        <v>ー</v>
      </c>
    </row>
    <row r="16" spans="1:27" ht="20.100000000000001" customHeight="1">
      <c r="B16" s="127">
        <v>8</v>
      </c>
      <c r="C16" s="143"/>
      <c r="D16" s="459"/>
      <c r="E16" s="460"/>
      <c r="F16" s="462"/>
      <c r="G16" s="132"/>
      <c r="H16" s="460"/>
      <c r="I16" s="461"/>
      <c r="J16" s="461"/>
      <c r="K16" s="461"/>
      <c r="L16" s="461"/>
      <c r="M16" s="461"/>
      <c r="N16" s="461"/>
      <c r="O16" s="461"/>
      <c r="P16" s="461"/>
      <c r="Q16" s="144"/>
      <c r="R16" s="461"/>
      <c r="S16" s="461"/>
      <c r="T16" s="461"/>
      <c r="U16" s="144">
        <f>SUM(I16:T16)</f>
        <v>0</v>
      </c>
      <c r="V16" s="144">
        <f>IF(U16="","",G16-U16)</f>
        <v>0</v>
      </c>
      <c r="W16" s="144">
        <f>SUM(U16,V16)</f>
        <v>0</v>
      </c>
      <c r="X16" s="126" t="s">
        <v>61</v>
      </c>
      <c r="Y16" s="137" t="str">
        <f>IF($G16=0,"",IF(G16=W16,"○","×"))</f>
        <v/>
      </c>
      <c r="Z16" s="126" t="s">
        <v>61</v>
      </c>
      <c r="AA16" s="126" t="s">
        <v>61</v>
      </c>
    </row>
    <row r="17" spans="2:27" ht="20.100000000000001" customHeight="1">
      <c r="B17" s="127">
        <v>9</v>
      </c>
      <c r="C17" s="143"/>
      <c r="D17" s="459"/>
      <c r="E17" s="460"/>
      <c r="F17" s="462"/>
      <c r="G17" s="132"/>
      <c r="H17" s="460"/>
      <c r="I17" s="461"/>
      <c r="J17" s="461"/>
      <c r="K17" s="461"/>
      <c r="L17" s="461"/>
      <c r="M17" s="461"/>
      <c r="N17" s="461"/>
      <c r="O17" s="461"/>
      <c r="P17" s="461"/>
      <c r="Q17" s="144"/>
      <c r="R17" s="461"/>
      <c r="S17" s="461"/>
      <c r="T17" s="461"/>
      <c r="U17" s="144">
        <f>SUM(I17:T17)</f>
        <v>0</v>
      </c>
      <c r="V17" s="144">
        <f>IF(U17="","",G17-U17)</f>
        <v>0</v>
      </c>
      <c r="W17" s="144">
        <f>SUM(U17,V17)</f>
        <v>0</v>
      </c>
      <c r="X17" s="126" t="s">
        <v>61</v>
      </c>
      <c r="Y17" s="137" t="str">
        <f>IF($G17=0,"",IF(G17=W17,"○","×"))</f>
        <v/>
      </c>
      <c r="Z17" s="126" t="s">
        <v>61</v>
      </c>
      <c r="AA17" s="126" t="s">
        <v>61</v>
      </c>
    </row>
    <row r="18" spans="2:27" ht="20.100000000000001" customHeight="1" thickBot="1">
      <c r="B18" s="127">
        <v>10</v>
      </c>
      <c r="C18" s="143"/>
      <c r="D18" s="459"/>
      <c r="E18" s="460"/>
      <c r="F18" s="462"/>
      <c r="G18" s="132"/>
      <c r="H18" s="460"/>
      <c r="I18" s="461"/>
      <c r="J18" s="461"/>
      <c r="K18" s="461"/>
      <c r="L18" s="144"/>
      <c r="M18" s="461"/>
      <c r="N18" s="461"/>
      <c r="O18" s="461"/>
      <c r="P18" s="461"/>
      <c r="Q18" s="461"/>
      <c r="R18" s="461"/>
      <c r="S18" s="461"/>
      <c r="T18" s="461"/>
      <c r="U18" s="144">
        <f t="shared" ref="U18" si="6">SUM(I18:T18)</f>
        <v>0</v>
      </c>
      <c r="V18" s="144">
        <f>IF(U18="","",G18-U18)</f>
        <v>0</v>
      </c>
      <c r="W18" s="144">
        <f>SUM(U18,V18)</f>
        <v>0</v>
      </c>
      <c r="X18" s="126" t="s">
        <v>61</v>
      </c>
      <c r="Y18" s="137" t="str">
        <f>IF($G18=0,"",IF(G18=W18,"○","×"))</f>
        <v/>
      </c>
      <c r="Z18" s="126" t="s">
        <v>61</v>
      </c>
      <c r="AA18" s="126" t="s">
        <v>61</v>
      </c>
    </row>
    <row r="19" spans="2:27" ht="20.100000000000001" customHeight="1" thickBot="1">
      <c r="B19" s="1523" t="s">
        <v>135</v>
      </c>
      <c r="C19" s="1524"/>
      <c r="D19" s="1524"/>
      <c r="E19" s="1524"/>
      <c r="F19" s="1524"/>
      <c r="G19" s="475">
        <f>SUM(G9:G18)</f>
        <v>6285000</v>
      </c>
      <c r="H19" s="476"/>
      <c r="I19" s="477">
        <f t="shared" ref="I19:W19" si="7">SUM(I9:I18)</f>
        <v>0</v>
      </c>
      <c r="J19" s="477">
        <f t="shared" si="7"/>
        <v>0</v>
      </c>
      <c r="K19" s="477">
        <f t="shared" si="7"/>
        <v>0</v>
      </c>
      <c r="L19" s="477">
        <f t="shared" si="7"/>
        <v>0</v>
      </c>
      <c r="M19" s="477">
        <f t="shared" si="7"/>
        <v>0</v>
      </c>
      <c r="N19" s="477">
        <f t="shared" si="7"/>
        <v>0</v>
      </c>
      <c r="O19" s="477">
        <f t="shared" si="7"/>
        <v>0</v>
      </c>
      <c r="P19" s="477">
        <f t="shared" si="7"/>
        <v>0</v>
      </c>
      <c r="Q19" s="477">
        <f t="shared" si="7"/>
        <v>0</v>
      </c>
      <c r="R19" s="477">
        <f t="shared" si="7"/>
        <v>6185000</v>
      </c>
      <c r="S19" s="477">
        <f t="shared" si="7"/>
        <v>0</v>
      </c>
      <c r="T19" s="477">
        <f t="shared" si="7"/>
        <v>0</v>
      </c>
      <c r="U19" s="477">
        <f t="shared" si="7"/>
        <v>6185000</v>
      </c>
      <c r="V19" s="477">
        <f t="shared" si="7"/>
        <v>100000</v>
      </c>
      <c r="W19" s="478">
        <f t="shared" si="7"/>
        <v>6285000</v>
      </c>
      <c r="X19" s="158" t="s">
        <v>61</v>
      </c>
      <c r="Y19" s="137" t="str">
        <f>IF($G19=0,"",IF(G19=W19,"○","×"))</f>
        <v>○</v>
      </c>
      <c r="Z19" s="126" t="s">
        <v>61</v>
      </c>
      <c r="AA19" s="126" t="s">
        <v>61</v>
      </c>
    </row>
    <row r="20" spans="2:27" ht="20.100000000000001" customHeight="1">
      <c r="B20" s="1525" t="s">
        <v>131</v>
      </c>
      <c r="C20" s="1526"/>
      <c r="D20" s="1526"/>
      <c r="E20" s="1527"/>
      <c r="F20" s="1"/>
      <c r="G20" s="464"/>
      <c r="H20" s="472"/>
      <c r="I20" s="473"/>
      <c r="J20" s="473"/>
      <c r="K20" s="473"/>
      <c r="L20" s="473"/>
      <c r="M20" s="473"/>
      <c r="N20" s="473"/>
      <c r="O20" s="473"/>
      <c r="P20" s="473"/>
      <c r="Q20" s="473"/>
      <c r="R20" s="473"/>
      <c r="S20" s="473"/>
      <c r="T20" s="473"/>
      <c r="U20" s="473"/>
      <c r="V20" s="473"/>
      <c r="W20" s="474"/>
      <c r="X20" s="126" t="s">
        <v>61</v>
      </c>
      <c r="Y20" s="126" t="s">
        <v>61</v>
      </c>
      <c r="Z20" s="126" t="s">
        <v>61</v>
      </c>
      <c r="AA20" s="126" t="s">
        <v>61</v>
      </c>
    </row>
    <row r="21" spans="2:27" ht="20.100000000000001" customHeight="1">
      <c r="B21" s="127">
        <v>1</v>
      </c>
      <c r="C21" s="138" t="s">
        <v>76</v>
      </c>
      <c r="D21" s="139" t="s">
        <v>77</v>
      </c>
      <c r="E21" s="140">
        <v>5</v>
      </c>
      <c r="F21" s="141">
        <v>40000</v>
      </c>
      <c r="G21" s="132">
        <f t="shared" ref="G21:G33" si="8">E21*F21</f>
        <v>200000</v>
      </c>
      <c r="H21" s="133">
        <v>2</v>
      </c>
      <c r="I21" s="134">
        <v>200000</v>
      </c>
      <c r="J21" s="134"/>
      <c r="K21" s="134"/>
      <c r="L21" s="134"/>
      <c r="M21" s="134"/>
      <c r="N21" s="134"/>
      <c r="O21" s="134"/>
      <c r="P21" s="134"/>
      <c r="Q21" s="134"/>
      <c r="R21" s="134"/>
      <c r="S21" s="134"/>
      <c r="T21" s="134"/>
      <c r="U21" s="134">
        <f t="shared" ref="U21:U23" si="9">SUM(I21:T21)</f>
        <v>200000</v>
      </c>
      <c r="V21" s="134"/>
      <c r="W21" s="135">
        <f t="shared" ref="W21:W23" si="10">SUM(U21,V21)</f>
        <v>200000</v>
      </c>
      <c r="X21" s="136" t="str">
        <f t="shared" ref="X21:X28" si="11">IF($G21="","",IF(E21*F21=G21,"○","×"))</f>
        <v>○</v>
      </c>
      <c r="Y21" s="137" t="str">
        <f t="shared" ref="Y21:Y28" si="12">IF($G21="","",IF(G21=W21,"○","×"))</f>
        <v>○</v>
      </c>
      <c r="Z21" s="137" t="str">
        <f t="shared" ref="Z21:AA28" si="13">IF($G21="","",IF(INT(E21)=E21,"ー","あり"))</f>
        <v>ー</v>
      </c>
      <c r="AA21" s="137" t="str">
        <f t="shared" si="13"/>
        <v>ー</v>
      </c>
    </row>
    <row r="22" spans="2:27" ht="63.75">
      <c r="B22" s="127">
        <v>2</v>
      </c>
      <c r="C22" s="138" t="s">
        <v>122</v>
      </c>
      <c r="D22" s="147" t="s">
        <v>79</v>
      </c>
      <c r="E22" s="140">
        <v>12</v>
      </c>
      <c r="F22" s="141">
        <v>22000</v>
      </c>
      <c r="G22" s="132">
        <f t="shared" si="8"/>
        <v>264000</v>
      </c>
      <c r="H22" s="133">
        <v>2</v>
      </c>
      <c r="I22" s="134"/>
      <c r="J22" s="134">
        <f>+G22</f>
        <v>264000</v>
      </c>
      <c r="K22" s="134"/>
      <c r="L22" s="134"/>
      <c r="M22" s="134"/>
      <c r="N22" s="134"/>
      <c r="O22" s="134"/>
      <c r="P22" s="134"/>
      <c r="Q22" s="134"/>
      <c r="R22" s="134"/>
      <c r="S22" s="134"/>
      <c r="T22" s="134"/>
      <c r="U22" s="134">
        <f t="shared" si="9"/>
        <v>264000</v>
      </c>
      <c r="V22" s="134"/>
      <c r="W22" s="135">
        <f t="shared" si="10"/>
        <v>264000</v>
      </c>
      <c r="X22" s="136" t="str">
        <f t="shared" si="11"/>
        <v>○</v>
      </c>
      <c r="Y22" s="137" t="str">
        <f t="shared" si="12"/>
        <v>○</v>
      </c>
      <c r="Z22" s="137" t="str">
        <f t="shared" si="13"/>
        <v>ー</v>
      </c>
      <c r="AA22" s="137" t="str">
        <f t="shared" si="13"/>
        <v>ー</v>
      </c>
    </row>
    <row r="23" spans="2:27" ht="20.100000000000001" customHeight="1">
      <c r="B23" s="127">
        <v>3</v>
      </c>
      <c r="C23" s="138" t="s">
        <v>78</v>
      </c>
      <c r="D23" s="147" t="s">
        <v>158</v>
      </c>
      <c r="E23" s="140">
        <v>25</v>
      </c>
      <c r="F23" s="141">
        <v>22000</v>
      </c>
      <c r="G23" s="132">
        <f t="shared" si="8"/>
        <v>550000</v>
      </c>
      <c r="H23" s="133">
        <v>2</v>
      </c>
      <c r="I23" s="134"/>
      <c r="J23" s="134">
        <f>G23</f>
        <v>550000</v>
      </c>
      <c r="K23" s="134"/>
      <c r="L23" s="134"/>
      <c r="M23" s="134"/>
      <c r="N23" s="134"/>
      <c r="O23" s="134"/>
      <c r="P23" s="134"/>
      <c r="Q23" s="134"/>
      <c r="R23" s="134"/>
      <c r="S23" s="134"/>
      <c r="T23" s="134"/>
      <c r="U23" s="134">
        <f t="shared" si="9"/>
        <v>550000</v>
      </c>
      <c r="V23" s="134"/>
      <c r="W23" s="135">
        <f t="shared" si="10"/>
        <v>550000</v>
      </c>
      <c r="X23" s="136" t="str">
        <f t="shared" si="11"/>
        <v>○</v>
      </c>
      <c r="Y23" s="137" t="str">
        <f t="shared" si="12"/>
        <v>○</v>
      </c>
      <c r="Z23" s="137" t="str">
        <f t="shared" si="13"/>
        <v>ー</v>
      </c>
      <c r="AA23" s="137" t="str">
        <f t="shared" si="13"/>
        <v>ー</v>
      </c>
    </row>
    <row r="24" spans="2:27" ht="20.100000000000001" customHeight="1">
      <c r="B24" s="127">
        <v>4</v>
      </c>
      <c r="C24" s="148" t="s">
        <v>123</v>
      </c>
      <c r="D24" s="149"/>
      <c r="E24" s="140">
        <v>3</v>
      </c>
      <c r="F24" s="2">
        <v>100000</v>
      </c>
      <c r="G24" s="132">
        <f t="shared" si="8"/>
        <v>300000</v>
      </c>
      <c r="H24" s="133">
        <v>2</v>
      </c>
      <c r="I24" s="134"/>
      <c r="J24" s="134"/>
      <c r="K24" s="134"/>
      <c r="L24" s="134"/>
      <c r="M24" s="134"/>
      <c r="N24" s="134"/>
      <c r="O24" s="134"/>
      <c r="P24" s="134">
        <v>300000</v>
      </c>
      <c r="Q24" s="134"/>
      <c r="R24" s="134"/>
      <c r="S24" s="134"/>
      <c r="T24" s="134"/>
      <c r="U24" s="134">
        <f>SUM(I24:T24)</f>
        <v>300000</v>
      </c>
      <c r="V24" s="134"/>
      <c r="W24" s="135">
        <f>SUM(U24,V24)</f>
        <v>300000</v>
      </c>
      <c r="X24" s="136" t="str">
        <f>IF($G24="","",IF(E24*F24=G24,"○","×"))</f>
        <v>○</v>
      </c>
      <c r="Y24" s="137" t="str">
        <f>IF($G24="","",IF(G24=W24,"○","×"))</f>
        <v>○</v>
      </c>
      <c r="Z24" s="137" t="str">
        <f>IF($G24="","",IF(INT(E24)=E24,"ー","あり"))</f>
        <v>ー</v>
      </c>
      <c r="AA24" s="137" t="str">
        <f>IF($G24="","",IF(INT(F24)=F24,"ー","あり"))</f>
        <v>ー</v>
      </c>
    </row>
    <row r="25" spans="2:27" ht="20.100000000000001" customHeight="1">
      <c r="B25" s="127">
        <v>5</v>
      </c>
      <c r="C25" s="150" t="s">
        <v>125</v>
      </c>
      <c r="D25" s="151" t="s">
        <v>159</v>
      </c>
      <c r="E25" s="152">
        <v>1</v>
      </c>
      <c r="F25" s="3">
        <v>100000</v>
      </c>
      <c r="G25" s="132">
        <f t="shared" si="8"/>
        <v>100000</v>
      </c>
      <c r="H25" s="133">
        <v>2</v>
      </c>
      <c r="I25" s="153"/>
      <c r="J25" s="153"/>
      <c r="K25" s="153"/>
      <c r="L25" s="153"/>
      <c r="M25" s="153"/>
      <c r="N25" s="153"/>
      <c r="O25" s="153"/>
      <c r="P25" s="153"/>
      <c r="Q25" s="153">
        <v>100000</v>
      </c>
      <c r="R25" s="153"/>
      <c r="S25" s="153"/>
      <c r="T25" s="153"/>
      <c r="U25" s="134">
        <f>SUM(I25:T25)</f>
        <v>100000</v>
      </c>
      <c r="V25" s="153"/>
      <c r="W25" s="135">
        <f>SUM(U25,V25)</f>
        <v>100000</v>
      </c>
      <c r="X25" s="136" t="str">
        <f t="shared" ref="X25:X26" si="14">IF($G25="","",IF(E25*F25=G25,"○","×"))</f>
        <v>○</v>
      </c>
      <c r="Y25" s="137" t="str">
        <f t="shared" ref="Y25:Y26" si="15">IF($G25="","",IF(G25=W25,"○","×"))</f>
        <v>○</v>
      </c>
      <c r="Z25" s="137" t="str">
        <f t="shared" ref="Z25:AA26" si="16">IF($G25="","",IF(INT(E25)=E25,"ー","あり"))</f>
        <v>ー</v>
      </c>
      <c r="AA25" s="137" t="str">
        <f t="shared" si="16"/>
        <v>ー</v>
      </c>
    </row>
    <row r="26" spans="2:27" ht="51">
      <c r="B26" s="127">
        <v>6</v>
      </c>
      <c r="C26" s="150" t="s">
        <v>126</v>
      </c>
      <c r="D26" s="154" t="s">
        <v>160</v>
      </c>
      <c r="E26" s="152">
        <v>5</v>
      </c>
      <c r="F26" s="3">
        <v>40000</v>
      </c>
      <c r="G26" s="132">
        <f t="shared" si="8"/>
        <v>200000</v>
      </c>
      <c r="H26" s="133">
        <v>2</v>
      </c>
      <c r="I26" s="153"/>
      <c r="J26" s="153"/>
      <c r="K26" s="153"/>
      <c r="L26" s="153"/>
      <c r="M26" s="153"/>
      <c r="N26" s="153"/>
      <c r="O26" s="153"/>
      <c r="P26" s="153"/>
      <c r="Q26" s="153">
        <v>200000</v>
      </c>
      <c r="R26" s="153"/>
      <c r="S26" s="153"/>
      <c r="T26" s="153"/>
      <c r="U26" s="134">
        <f>SUM(I26:T26)</f>
        <v>200000</v>
      </c>
      <c r="V26" s="153"/>
      <c r="W26" s="135">
        <f>SUM(U26,V26)</f>
        <v>200000</v>
      </c>
      <c r="X26" s="136" t="str">
        <f t="shared" si="14"/>
        <v>○</v>
      </c>
      <c r="Y26" s="137" t="str">
        <f t="shared" si="15"/>
        <v>○</v>
      </c>
      <c r="Z26" s="137" t="str">
        <f t="shared" si="16"/>
        <v>ー</v>
      </c>
      <c r="AA26" s="137" t="str">
        <f t="shared" si="16"/>
        <v>ー</v>
      </c>
    </row>
    <row r="27" spans="2:27">
      <c r="B27" s="127">
        <v>7</v>
      </c>
      <c r="C27" s="150" t="s">
        <v>484</v>
      </c>
      <c r="D27" s="154"/>
      <c r="E27" s="152">
        <v>1</v>
      </c>
      <c r="F27" s="3">
        <v>12000</v>
      </c>
      <c r="G27" s="132">
        <f t="shared" si="8"/>
        <v>12000</v>
      </c>
      <c r="H27" s="133"/>
      <c r="I27" s="153"/>
      <c r="J27" s="153"/>
      <c r="K27" s="153">
        <v>12000</v>
      </c>
      <c r="L27" s="153"/>
      <c r="M27" s="153"/>
      <c r="N27" s="153"/>
      <c r="O27" s="153"/>
      <c r="P27" s="153"/>
      <c r="Q27" s="153"/>
      <c r="R27" s="153"/>
      <c r="S27" s="153"/>
      <c r="T27" s="153"/>
      <c r="U27" s="134">
        <f t="shared" ref="U27:U33" si="17">SUM(I27:T27)</f>
        <v>12000</v>
      </c>
      <c r="V27" s="153"/>
      <c r="W27" s="135">
        <f t="shared" ref="W27:W33" si="18">SUM(U27,V27)</f>
        <v>12000</v>
      </c>
      <c r="X27" s="136"/>
      <c r="Y27" s="137"/>
      <c r="Z27" s="137"/>
      <c r="AA27" s="137"/>
    </row>
    <row r="28" spans="2:27" ht="20.100000000000001" customHeight="1">
      <c r="B28" s="127">
        <v>8</v>
      </c>
      <c r="C28" s="138" t="s">
        <v>81</v>
      </c>
      <c r="D28" s="139"/>
      <c r="E28" s="140">
        <v>1</v>
      </c>
      <c r="F28" s="141">
        <v>20000</v>
      </c>
      <c r="G28" s="132">
        <f t="shared" si="8"/>
        <v>20000</v>
      </c>
      <c r="H28" s="133">
        <v>2</v>
      </c>
      <c r="I28" s="134"/>
      <c r="J28" s="134"/>
      <c r="K28" s="134"/>
      <c r="L28" s="134"/>
      <c r="M28" s="134"/>
      <c r="N28" s="134"/>
      <c r="O28" s="134"/>
      <c r="P28" s="134"/>
      <c r="Q28" s="134"/>
      <c r="R28" s="134"/>
      <c r="S28" s="134"/>
      <c r="T28" s="134"/>
      <c r="U28" s="134">
        <f t="shared" si="17"/>
        <v>0</v>
      </c>
      <c r="V28" s="134">
        <v>20000</v>
      </c>
      <c r="W28" s="135">
        <f t="shared" si="18"/>
        <v>20000</v>
      </c>
      <c r="X28" s="136" t="str">
        <f t="shared" si="11"/>
        <v>○</v>
      </c>
      <c r="Y28" s="137" t="str">
        <f t="shared" si="12"/>
        <v>○</v>
      </c>
      <c r="Z28" s="137" t="str">
        <f t="shared" si="13"/>
        <v>ー</v>
      </c>
      <c r="AA28" s="137" t="str">
        <f t="shared" si="13"/>
        <v>ー</v>
      </c>
    </row>
    <row r="29" spans="2:27" ht="63.75">
      <c r="B29" s="127">
        <v>9</v>
      </c>
      <c r="C29" s="148" t="s">
        <v>124</v>
      </c>
      <c r="D29" s="147" t="s">
        <v>79</v>
      </c>
      <c r="E29" s="140">
        <v>3</v>
      </c>
      <c r="F29" s="463">
        <v>22000</v>
      </c>
      <c r="G29" s="132">
        <f t="shared" si="8"/>
        <v>66000</v>
      </c>
      <c r="H29" s="460">
        <v>2</v>
      </c>
      <c r="I29" s="134"/>
      <c r="J29" s="134"/>
      <c r="K29" s="134"/>
      <c r="L29" s="134"/>
      <c r="M29" s="134"/>
      <c r="N29" s="134"/>
      <c r="O29" s="134"/>
      <c r="P29" s="134"/>
      <c r="Q29" s="134"/>
      <c r="R29" s="134"/>
      <c r="S29" s="134"/>
      <c r="T29" s="134"/>
      <c r="U29" s="134">
        <f t="shared" si="17"/>
        <v>0</v>
      </c>
      <c r="V29" s="134">
        <f>+G29</f>
        <v>66000</v>
      </c>
      <c r="W29" s="135">
        <f t="shared" si="18"/>
        <v>66000</v>
      </c>
      <c r="X29" s="136" t="str">
        <f>IF($G29="","",IF(E29*F29=G29,"○","×"))</f>
        <v>○</v>
      </c>
      <c r="Y29" s="137" t="str">
        <f>IF($G29="","",IF(G29=W29,"○","×"))</f>
        <v>○</v>
      </c>
      <c r="Z29" s="137" t="str">
        <f>IF($G29="","",IF(INT(E29)=E29,"ー","あり"))</f>
        <v>ー</v>
      </c>
      <c r="AA29" s="137" t="str">
        <f>IF($G29="","",IF(INT(F29)=F29,"ー","あり"))</f>
        <v>ー</v>
      </c>
    </row>
    <row r="30" spans="2:27" ht="20.100000000000001" customHeight="1">
      <c r="B30" s="127">
        <v>10</v>
      </c>
      <c r="C30" s="143" t="s">
        <v>65</v>
      </c>
      <c r="D30" s="459"/>
      <c r="E30" s="460">
        <v>1</v>
      </c>
      <c r="F30" s="496">
        <v>500000</v>
      </c>
      <c r="G30" s="132">
        <f t="shared" si="8"/>
        <v>500000</v>
      </c>
      <c r="H30" s="460">
        <v>2</v>
      </c>
      <c r="I30" s="461"/>
      <c r="J30" s="461"/>
      <c r="K30" s="461"/>
      <c r="L30" s="461"/>
      <c r="M30" s="461"/>
      <c r="N30" s="461"/>
      <c r="O30" s="461"/>
      <c r="P30" s="461"/>
      <c r="Q30" s="144">
        <v>500000</v>
      </c>
      <c r="R30" s="461"/>
      <c r="S30" s="461"/>
      <c r="T30" s="461"/>
      <c r="U30" s="134">
        <f t="shared" si="17"/>
        <v>500000</v>
      </c>
      <c r="V30" s="144">
        <f>IF(U30="","",G30-U30)</f>
        <v>0</v>
      </c>
      <c r="W30" s="135">
        <f t="shared" si="18"/>
        <v>500000</v>
      </c>
      <c r="X30" s="126" t="s">
        <v>61</v>
      </c>
      <c r="Y30" s="137" t="str">
        <f>IF($G30=0,"",IF(G30=W30,"○","×"))</f>
        <v>○</v>
      </c>
      <c r="Z30" s="126" t="s">
        <v>61</v>
      </c>
      <c r="AA30" s="126" t="s">
        <v>61</v>
      </c>
    </row>
    <row r="31" spans="2:27" ht="20.100000000000001" customHeight="1">
      <c r="B31" s="127">
        <v>11</v>
      </c>
      <c r="C31" s="143" t="s">
        <v>62</v>
      </c>
      <c r="D31" s="459"/>
      <c r="E31" s="460">
        <v>1</v>
      </c>
      <c r="F31" s="496">
        <v>40000</v>
      </c>
      <c r="G31" s="132">
        <f t="shared" si="8"/>
        <v>40000</v>
      </c>
      <c r="H31" s="460">
        <v>2</v>
      </c>
      <c r="I31" s="461"/>
      <c r="J31" s="461"/>
      <c r="K31" s="461"/>
      <c r="L31" s="144">
        <v>30000</v>
      </c>
      <c r="M31" s="461"/>
      <c r="N31" s="461"/>
      <c r="O31" s="461"/>
      <c r="P31" s="461"/>
      <c r="Q31" s="461"/>
      <c r="R31" s="461"/>
      <c r="S31" s="461"/>
      <c r="T31" s="461"/>
      <c r="U31" s="134">
        <f t="shared" si="17"/>
        <v>30000</v>
      </c>
      <c r="V31" s="144">
        <f>IF(U31="","",G31-U31)</f>
        <v>10000</v>
      </c>
      <c r="W31" s="135">
        <f t="shared" si="18"/>
        <v>40000</v>
      </c>
      <c r="X31" s="126" t="s">
        <v>61</v>
      </c>
      <c r="Y31" s="137" t="str">
        <f>IF($G31=0,"",IF(G31=W31,"○","×"))</f>
        <v>○</v>
      </c>
      <c r="Z31" s="126" t="s">
        <v>61</v>
      </c>
      <c r="AA31" s="126" t="s">
        <v>61</v>
      </c>
    </row>
    <row r="32" spans="2:27" ht="20.100000000000001" customHeight="1">
      <c r="B32" s="127">
        <v>12</v>
      </c>
      <c r="C32" s="143" t="s">
        <v>63</v>
      </c>
      <c r="D32" s="459"/>
      <c r="E32" s="460">
        <v>1</v>
      </c>
      <c r="F32" s="496">
        <v>120000</v>
      </c>
      <c r="G32" s="132">
        <f t="shared" si="8"/>
        <v>120000</v>
      </c>
      <c r="H32" s="460">
        <v>2</v>
      </c>
      <c r="I32" s="461"/>
      <c r="J32" s="461"/>
      <c r="K32" s="461"/>
      <c r="L32" s="461"/>
      <c r="M32" s="144">
        <v>100000</v>
      </c>
      <c r="N32" s="461"/>
      <c r="O32" s="461"/>
      <c r="P32" s="461"/>
      <c r="Q32" s="461"/>
      <c r="R32" s="461"/>
      <c r="S32" s="461"/>
      <c r="T32" s="461"/>
      <c r="U32" s="134">
        <f t="shared" si="17"/>
        <v>100000</v>
      </c>
      <c r="V32" s="144">
        <f>IF(U32="","",G32-U32)</f>
        <v>20000</v>
      </c>
      <c r="W32" s="135">
        <f t="shared" si="18"/>
        <v>120000</v>
      </c>
      <c r="X32" s="126" t="s">
        <v>61</v>
      </c>
      <c r="Y32" s="137" t="str">
        <f t="shared" ref="Y32:Y33" si="19">IF($G32=0,"",IF(G32=W32,"○","×"))</f>
        <v>○</v>
      </c>
      <c r="Z32" s="126" t="s">
        <v>61</v>
      </c>
      <c r="AA32" s="126" t="s">
        <v>61</v>
      </c>
    </row>
    <row r="33" spans="2:27" ht="20.100000000000001" customHeight="1" thickBot="1">
      <c r="B33" s="127">
        <v>13</v>
      </c>
      <c r="C33" s="466" t="s">
        <v>64</v>
      </c>
      <c r="D33" s="467"/>
      <c r="E33" s="152">
        <v>1</v>
      </c>
      <c r="F33" s="497">
        <v>150000</v>
      </c>
      <c r="G33" s="132">
        <f t="shared" si="8"/>
        <v>150000</v>
      </c>
      <c r="H33" s="152">
        <v>2</v>
      </c>
      <c r="I33" s="470"/>
      <c r="J33" s="470"/>
      <c r="K33" s="470"/>
      <c r="L33" s="470"/>
      <c r="M33" s="470"/>
      <c r="N33" s="471">
        <v>130000</v>
      </c>
      <c r="O33" s="470"/>
      <c r="P33" s="470"/>
      <c r="Q33" s="470"/>
      <c r="R33" s="470"/>
      <c r="S33" s="470"/>
      <c r="T33" s="470"/>
      <c r="U33" s="134">
        <f t="shared" si="17"/>
        <v>130000</v>
      </c>
      <c r="V33" s="471">
        <f t="shared" ref="V33" si="20">IF(U33="","",G33-U33)</f>
        <v>20000</v>
      </c>
      <c r="W33" s="135">
        <f t="shared" si="18"/>
        <v>150000</v>
      </c>
      <c r="X33" s="126" t="s">
        <v>61</v>
      </c>
      <c r="Y33" s="137" t="str">
        <f t="shared" si="19"/>
        <v>○</v>
      </c>
      <c r="Z33" s="126" t="s">
        <v>61</v>
      </c>
      <c r="AA33" s="126" t="s">
        <v>61</v>
      </c>
    </row>
    <row r="34" spans="2:27" ht="20.100000000000001" customHeight="1" thickBot="1">
      <c r="B34" s="1528" t="s">
        <v>136</v>
      </c>
      <c r="C34" s="1529"/>
      <c r="D34" s="1529"/>
      <c r="E34" s="1529"/>
      <c r="F34" s="1530"/>
      <c r="G34" s="475">
        <f>SUM(G21:G33)</f>
        <v>2522000</v>
      </c>
      <c r="H34" s="476"/>
      <c r="I34" s="475">
        <f t="shared" ref="I34:W34" si="21">SUM(I21:I33)</f>
        <v>200000</v>
      </c>
      <c r="J34" s="475">
        <f t="shared" si="21"/>
        <v>814000</v>
      </c>
      <c r="K34" s="475">
        <f t="shared" si="21"/>
        <v>12000</v>
      </c>
      <c r="L34" s="475">
        <f t="shared" si="21"/>
        <v>30000</v>
      </c>
      <c r="M34" s="475">
        <f t="shared" si="21"/>
        <v>100000</v>
      </c>
      <c r="N34" s="475">
        <f t="shared" si="21"/>
        <v>130000</v>
      </c>
      <c r="O34" s="475">
        <f t="shared" si="21"/>
        <v>0</v>
      </c>
      <c r="P34" s="475">
        <f t="shared" si="21"/>
        <v>300000</v>
      </c>
      <c r="Q34" s="475">
        <f t="shared" si="21"/>
        <v>800000</v>
      </c>
      <c r="R34" s="475">
        <f t="shared" si="21"/>
        <v>0</v>
      </c>
      <c r="S34" s="475">
        <f t="shared" si="21"/>
        <v>0</v>
      </c>
      <c r="T34" s="475">
        <f t="shared" si="21"/>
        <v>0</v>
      </c>
      <c r="U34" s="475">
        <f t="shared" si="21"/>
        <v>2386000</v>
      </c>
      <c r="V34" s="475">
        <f t="shared" si="21"/>
        <v>136000</v>
      </c>
      <c r="W34" s="479">
        <f t="shared" si="21"/>
        <v>2522000</v>
      </c>
      <c r="X34" s="158" t="s">
        <v>61</v>
      </c>
      <c r="Y34" s="137" t="str">
        <f>IF($G34=0,"",IF(G34=W34,"○","×"))</f>
        <v>○</v>
      </c>
      <c r="Z34" s="126" t="s">
        <v>61</v>
      </c>
      <c r="AA34" s="126" t="s">
        <v>61</v>
      </c>
    </row>
    <row r="35" spans="2:27" ht="20.100000000000001" customHeight="1" thickBot="1">
      <c r="B35" s="1517" t="s">
        <v>138</v>
      </c>
      <c r="C35" s="1531"/>
      <c r="D35" s="1532"/>
      <c r="E35" s="155"/>
      <c r="F35" s="155"/>
      <c r="G35" s="156">
        <f>G19+G34</f>
        <v>8807000</v>
      </c>
      <c r="H35" s="157"/>
      <c r="I35" s="156">
        <f>I19+I34</f>
        <v>200000</v>
      </c>
      <c r="J35" s="156">
        <f t="shared" ref="J35:W35" si="22">J19+J34</f>
        <v>814000</v>
      </c>
      <c r="K35" s="156">
        <f t="shared" si="22"/>
        <v>12000</v>
      </c>
      <c r="L35" s="156">
        <f t="shared" si="22"/>
        <v>30000</v>
      </c>
      <c r="M35" s="156">
        <f t="shared" si="22"/>
        <v>100000</v>
      </c>
      <c r="N35" s="156">
        <f t="shared" si="22"/>
        <v>130000</v>
      </c>
      <c r="O35" s="156">
        <f t="shared" si="22"/>
        <v>0</v>
      </c>
      <c r="P35" s="156">
        <f t="shared" si="22"/>
        <v>300000</v>
      </c>
      <c r="Q35" s="156">
        <f t="shared" si="22"/>
        <v>800000</v>
      </c>
      <c r="R35" s="156">
        <f t="shared" si="22"/>
        <v>6185000</v>
      </c>
      <c r="S35" s="156">
        <f t="shared" si="22"/>
        <v>0</v>
      </c>
      <c r="T35" s="156">
        <f t="shared" si="22"/>
        <v>0</v>
      </c>
      <c r="U35" s="156">
        <f t="shared" si="22"/>
        <v>8571000</v>
      </c>
      <c r="V35" s="156">
        <f t="shared" si="22"/>
        <v>236000</v>
      </c>
      <c r="W35" s="156">
        <f t="shared" si="22"/>
        <v>8807000</v>
      </c>
      <c r="X35" s="158"/>
      <c r="Y35" s="137"/>
      <c r="Z35" s="126"/>
      <c r="AA35" s="126"/>
    </row>
    <row r="36" spans="2:27" ht="20.100000000000001" customHeight="1">
      <c r="B36" s="159" t="s">
        <v>67</v>
      </c>
      <c r="C36" s="160"/>
      <c r="D36" s="161"/>
      <c r="E36" s="130"/>
      <c r="F36" s="4"/>
      <c r="G36" s="145"/>
      <c r="H36" s="146"/>
      <c r="I36" s="162"/>
      <c r="J36" s="162"/>
      <c r="K36" s="162"/>
      <c r="L36" s="481"/>
      <c r="M36" s="481"/>
      <c r="N36" s="481"/>
      <c r="O36" s="162"/>
      <c r="P36" s="162"/>
      <c r="Q36" s="162"/>
      <c r="R36" s="162"/>
      <c r="S36" s="162"/>
      <c r="T36" s="162"/>
      <c r="U36" s="162">
        <f>SUM(I36:T36)</f>
        <v>0</v>
      </c>
      <c r="V36" s="162"/>
      <c r="W36" s="163">
        <f>SUM(U36,V36)</f>
        <v>0</v>
      </c>
      <c r="X36" s="126" t="s">
        <v>61</v>
      </c>
      <c r="Y36" s="137" t="str">
        <f>IF($G36=0,"",IF(G36=W36,"○","×"))</f>
        <v/>
      </c>
      <c r="Z36" s="126" t="s">
        <v>61</v>
      </c>
      <c r="AA36" s="126" t="s">
        <v>61</v>
      </c>
    </row>
    <row r="37" spans="2:27" ht="20.100000000000001" customHeight="1">
      <c r="B37" s="127">
        <v>1</v>
      </c>
      <c r="C37" s="138" t="s">
        <v>73</v>
      </c>
      <c r="D37" s="139" t="s">
        <v>161</v>
      </c>
      <c r="E37" s="140">
        <v>1</v>
      </c>
      <c r="F37" s="141">
        <v>1500000</v>
      </c>
      <c r="G37" s="132">
        <f t="shared" ref="G37:G40" si="23">E37*F37</f>
        <v>1500000</v>
      </c>
      <c r="H37" s="133">
        <v>3</v>
      </c>
      <c r="J37" s="134"/>
      <c r="K37" s="134"/>
      <c r="L37" s="134"/>
      <c r="M37" s="134"/>
      <c r="N37" s="134"/>
      <c r="O37" s="134"/>
      <c r="P37" s="134"/>
      <c r="Q37" s="134"/>
      <c r="R37" s="134">
        <v>1500000</v>
      </c>
      <c r="S37" s="134"/>
      <c r="T37" s="134"/>
      <c r="U37" s="134">
        <f>SUM(J37:T37)</f>
        <v>1500000</v>
      </c>
      <c r="V37" s="134"/>
      <c r="W37" s="135">
        <f t="shared" ref="W37:W40" si="24">SUM(U37,V37)</f>
        <v>1500000</v>
      </c>
      <c r="X37" s="136" t="str">
        <f t="shared" ref="X37:X40" si="25">IF($G37="","",IF(E37*F37=G37,"○","×"))</f>
        <v>○</v>
      </c>
      <c r="Y37" s="137" t="str">
        <f t="shared" ref="Y37:Y40" si="26">IF($G37="","",IF(G37=W37,"○","×"))</f>
        <v>○</v>
      </c>
      <c r="Z37" s="137" t="str">
        <f t="shared" ref="Z37:AA40" si="27">IF($G37="","",IF(INT(E37)=E37,"ー","あり"))</f>
        <v>ー</v>
      </c>
      <c r="AA37" s="137" t="str">
        <f t="shared" si="27"/>
        <v>ー</v>
      </c>
    </row>
    <row r="38" spans="2:27" ht="20.100000000000001" customHeight="1">
      <c r="B38" s="127">
        <v>2</v>
      </c>
      <c r="C38" s="138" t="s">
        <v>75</v>
      </c>
      <c r="D38" s="139"/>
      <c r="E38" s="140">
        <v>1</v>
      </c>
      <c r="F38" s="141">
        <v>20000</v>
      </c>
      <c r="G38" s="132">
        <f t="shared" si="23"/>
        <v>20000</v>
      </c>
      <c r="H38" s="133">
        <v>3</v>
      </c>
      <c r="I38" s="134"/>
      <c r="K38" s="134"/>
      <c r="L38" s="134"/>
      <c r="M38" s="134"/>
      <c r="N38" s="134"/>
      <c r="O38" s="134"/>
      <c r="P38" s="134"/>
      <c r="Q38" s="134"/>
      <c r="R38" s="134">
        <v>20000</v>
      </c>
      <c r="S38" s="134"/>
      <c r="T38" s="134"/>
      <c r="U38" s="134">
        <f t="shared" ref="U38:U40" si="28">SUM(I38:T38)</f>
        <v>20000</v>
      </c>
      <c r="V38" s="134"/>
      <c r="W38" s="135">
        <f t="shared" si="24"/>
        <v>20000</v>
      </c>
      <c r="X38" s="136" t="str">
        <f t="shared" si="25"/>
        <v>○</v>
      </c>
      <c r="Y38" s="137" t="str">
        <f t="shared" si="26"/>
        <v>○</v>
      </c>
      <c r="Z38" s="137" t="str">
        <f t="shared" si="27"/>
        <v>ー</v>
      </c>
      <c r="AA38" s="137" t="str">
        <f t="shared" si="27"/>
        <v>ー</v>
      </c>
    </row>
    <row r="39" spans="2:27">
      <c r="B39" s="127">
        <v>3</v>
      </c>
      <c r="C39" s="138" t="s">
        <v>162</v>
      </c>
      <c r="D39" s="147"/>
      <c r="E39" s="140">
        <v>1</v>
      </c>
      <c r="F39" s="141">
        <v>50000</v>
      </c>
      <c r="G39" s="132">
        <f t="shared" si="23"/>
        <v>50000</v>
      </c>
      <c r="H39" s="133">
        <v>3</v>
      </c>
      <c r="I39" s="134">
        <f>G39</f>
        <v>50000</v>
      </c>
      <c r="J39" s="134"/>
      <c r="K39" s="134"/>
      <c r="L39" s="134"/>
      <c r="M39" s="134"/>
      <c r="N39" s="134"/>
      <c r="O39" s="134"/>
      <c r="P39" s="134"/>
      <c r="Q39" s="134"/>
      <c r="R39" s="134"/>
      <c r="S39" s="134"/>
      <c r="T39" s="134"/>
      <c r="U39" s="134">
        <f t="shared" si="28"/>
        <v>50000</v>
      </c>
      <c r="V39" s="134"/>
      <c r="W39" s="135">
        <f t="shared" si="24"/>
        <v>50000</v>
      </c>
      <c r="X39" s="136" t="str">
        <f t="shared" si="25"/>
        <v>○</v>
      </c>
      <c r="Y39" s="137" t="str">
        <f t="shared" si="26"/>
        <v>○</v>
      </c>
      <c r="Z39" s="137" t="str">
        <f t="shared" si="27"/>
        <v>ー</v>
      </c>
      <c r="AA39" s="137" t="str">
        <f t="shared" si="27"/>
        <v>ー</v>
      </c>
    </row>
    <row r="40" spans="2:27" ht="63.75">
      <c r="B40" s="127">
        <v>4</v>
      </c>
      <c r="C40" s="138" t="s">
        <v>80</v>
      </c>
      <c r="D40" s="147" t="s">
        <v>79</v>
      </c>
      <c r="E40" s="140">
        <v>20</v>
      </c>
      <c r="F40" s="141">
        <v>22000</v>
      </c>
      <c r="G40" s="132">
        <f t="shared" si="23"/>
        <v>440000</v>
      </c>
      <c r="H40" s="133">
        <v>3</v>
      </c>
      <c r="I40" s="134"/>
      <c r="J40" s="134">
        <f>G40</f>
        <v>440000</v>
      </c>
      <c r="K40" s="134"/>
      <c r="L40" s="134"/>
      <c r="M40" s="134"/>
      <c r="N40" s="134"/>
      <c r="O40" s="134"/>
      <c r="P40" s="134"/>
      <c r="Q40" s="134"/>
      <c r="R40" s="134"/>
      <c r="S40" s="134"/>
      <c r="T40" s="134"/>
      <c r="U40" s="134">
        <f t="shared" si="28"/>
        <v>440000</v>
      </c>
      <c r="V40" s="134"/>
      <c r="W40" s="135">
        <f t="shared" si="24"/>
        <v>440000</v>
      </c>
      <c r="X40" s="136" t="str">
        <f t="shared" si="25"/>
        <v>○</v>
      </c>
      <c r="Y40" s="137" t="str">
        <f t="shared" si="26"/>
        <v>○</v>
      </c>
      <c r="Z40" s="137" t="str">
        <f t="shared" si="27"/>
        <v>ー</v>
      </c>
      <c r="AA40" s="137" t="str">
        <f t="shared" si="27"/>
        <v>ー</v>
      </c>
    </row>
    <row r="41" spans="2:27" ht="20.100000000000001" customHeight="1">
      <c r="B41" s="127">
        <v>5</v>
      </c>
      <c r="C41" s="143" t="s">
        <v>62</v>
      </c>
      <c r="D41" s="459"/>
      <c r="E41" s="460">
        <v>1</v>
      </c>
      <c r="F41" s="462"/>
      <c r="G41" s="132">
        <v>20000</v>
      </c>
      <c r="H41" s="460">
        <v>3</v>
      </c>
      <c r="I41" s="461"/>
      <c r="J41" s="461"/>
      <c r="K41" s="461"/>
      <c r="L41" s="144">
        <v>20000</v>
      </c>
      <c r="M41" s="461"/>
      <c r="N41" s="461"/>
      <c r="O41" s="461"/>
      <c r="P41" s="461"/>
      <c r="Q41" s="461"/>
      <c r="R41" s="461"/>
      <c r="S41" s="461"/>
      <c r="T41" s="461"/>
      <c r="U41" s="144">
        <f t="shared" ref="U41:U43" si="29">SUM(I41:T41)</f>
        <v>20000</v>
      </c>
      <c r="V41" s="144">
        <f>IF(U41="","",G41-U41)</f>
        <v>0</v>
      </c>
      <c r="W41" s="144">
        <f>SUM(U41,V41)</f>
        <v>20000</v>
      </c>
      <c r="X41" s="126" t="s">
        <v>61</v>
      </c>
      <c r="Y41" s="137" t="str">
        <f>IF($G41=0,"",IF(G41=W41,"○","×"))</f>
        <v>○</v>
      </c>
      <c r="Z41" s="126" t="s">
        <v>61</v>
      </c>
      <c r="AA41" s="126" t="s">
        <v>61</v>
      </c>
    </row>
    <row r="42" spans="2:27" ht="20.100000000000001" customHeight="1">
      <c r="B42" s="127">
        <v>6</v>
      </c>
      <c r="C42" s="143" t="s">
        <v>63</v>
      </c>
      <c r="D42" s="459"/>
      <c r="E42" s="460">
        <v>1</v>
      </c>
      <c r="F42" s="462"/>
      <c r="G42" s="132">
        <v>30000</v>
      </c>
      <c r="H42" s="460">
        <v>3</v>
      </c>
      <c r="I42" s="461"/>
      <c r="J42" s="461"/>
      <c r="K42" s="461"/>
      <c r="L42" s="461"/>
      <c r="M42" s="144">
        <v>30000</v>
      </c>
      <c r="N42" s="461"/>
      <c r="O42" s="461"/>
      <c r="P42" s="461"/>
      <c r="Q42" s="461"/>
      <c r="R42" s="461"/>
      <c r="S42" s="461"/>
      <c r="T42" s="461"/>
      <c r="U42" s="144">
        <f t="shared" si="29"/>
        <v>30000</v>
      </c>
      <c r="V42" s="144">
        <f>IF(U42="","",G42-U42)</f>
        <v>0</v>
      </c>
      <c r="W42" s="144">
        <f>SUM(U42,V42)</f>
        <v>30000</v>
      </c>
      <c r="X42" s="126" t="s">
        <v>61</v>
      </c>
      <c r="Y42" s="137" t="str">
        <f t="shared" ref="Y42:Y43" si="30">IF($G42=0,"",IF(G42=W42,"○","×"))</f>
        <v>○</v>
      </c>
      <c r="Z42" s="126" t="s">
        <v>61</v>
      </c>
      <c r="AA42" s="126" t="s">
        <v>61</v>
      </c>
    </row>
    <row r="43" spans="2:27" ht="20.100000000000001" customHeight="1" thickBot="1">
      <c r="B43" s="465">
        <v>7</v>
      </c>
      <c r="C43" s="466" t="s">
        <v>64</v>
      </c>
      <c r="D43" s="467"/>
      <c r="E43" s="152">
        <v>1</v>
      </c>
      <c r="F43" s="468"/>
      <c r="G43" s="469">
        <v>50000</v>
      </c>
      <c r="H43" s="152">
        <v>3</v>
      </c>
      <c r="I43" s="470"/>
      <c r="J43" s="470"/>
      <c r="K43" s="470"/>
      <c r="L43" s="470"/>
      <c r="M43" s="470"/>
      <c r="N43" s="471">
        <v>50000</v>
      </c>
      <c r="O43" s="470"/>
      <c r="P43" s="470"/>
      <c r="Q43" s="470"/>
      <c r="R43" s="470"/>
      <c r="S43" s="470"/>
      <c r="T43" s="470"/>
      <c r="U43" s="471">
        <f t="shared" si="29"/>
        <v>50000</v>
      </c>
      <c r="V43" s="471">
        <f t="shared" ref="V43" si="31">IF(U43="","",G43-U43)</f>
        <v>0</v>
      </c>
      <c r="W43" s="471">
        <f t="shared" ref="W43" si="32">SUM(U43,V43)</f>
        <v>50000</v>
      </c>
      <c r="X43" s="126" t="s">
        <v>61</v>
      </c>
      <c r="Y43" s="137" t="str">
        <f t="shared" si="30"/>
        <v>○</v>
      </c>
      <c r="Z43" s="126" t="s">
        <v>61</v>
      </c>
      <c r="AA43" s="126" t="s">
        <v>61</v>
      </c>
    </row>
    <row r="44" spans="2:27" ht="20.100000000000001" customHeight="1" thickBot="1">
      <c r="B44" s="1517" t="s">
        <v>130</v>
      </c>
      <c r="C44" s="1518"/>
      <c r="D44" s="1519"/>
      <c r="E44" s="155"/>
      <c r="F44" s="155"/>
      <c r="G44" s="156">
        <f>SUM(G37:G43)</f>
        <v>2110000</v>
      </c>
      <c r="H44" s="493"/>
      <c r="I44" s="156">
        <f t="shared" ref="I44:W44" si="33">SUM(I37:I43)</f>
        <v>50000</v>
      </c>
      <c r="J44" s="156">
        <f t="shared" si="33"/>
        <v>440000</v>
      </c>
      <c r="K44" s="156">
        <f t="shared" si="33"/>
        <v>0</v>
      </c>
      <c r="L44" s="156">
        <f t="shared" si="33"/>
        <v>20000</v>
      </c>
      <c r="M44" s="156">
        <f t="shared" si="33"/>
        <v>30000</v>
      </c>
      <c r="N44" s="156">
        <f t="shared" si="33"/>
        <v>50000</v>
      </c>
      <c r="O44" s="156">
        <f t="shared" si="33"/>
        <v>0</v>
      </c>
      <c r="P44" s="156">
        <f t="shared" si="33"/>
        <v>0</v>
      </c>
      <c r="Q44" s="156">
        <f t="shared" si="33"/>
        <v>0</v>
      </c>
      <c r="R44" s="156">
        <f t="shared" si="33"/>
        <v>1520000</v>
      </c>
      <c r="S44" s="156">
        <f t="shared" si="33"/>
        <v>0</v>
      </c>
      <c r="T44" s="156">
        <f t="shared" si="33"/>
        <v>0</v>
      </c>
      <c r="U44" s="156">
        <f t="shared" si="33"/>
        <v>2110000</v>
      </c>
      <c r="V44" s="156">
        <f t="shared" si="33"/>
        <v>0</v>
      </c>
      <c r="W44" s="480">
        <f t="shared" si="33"/>
        <v>2110000</v>
      </c>
      <c r="X44" s="494"/>
      <c r="Y44" s="495"/>
      <c r="Z44" s="126"/>
      <c r="AA44" s="126"/>
    </row>
    <row r="45" spans="2:27" ht="20.100000000000001" customHeight="1" thickBot="1">
      <c r="B45" s="1515" t="s">
        <v>66</v>
      </c>
      <c r="C45" s="1516"/>
      <c r="D45" s="1516"/>
      <c r="E45" s="1516"/>
      <c r="F45" s="1516"/>
      <c r="G45" s="491">
        <f>G35+G44</f>
        <v>10917000</v>
      </c>
      <c r="H45" s="484" t="s">
        <v>61</v>
      </c>
      <c r="I45" s="491">
        <f>I35+I44</f>
        <v>250000</v>
      </c>
      <c r="J45" s="491">
        <f t="shared" ref="J45:U45" si="34">J35+J44</f>
        <v>1254000</v>
      </c>
      <c r="K45" s="491">
        <f t="shared" si="34"/>
        <v>12000</v>
      </c>
      <c r="L45" s="491">
        <f t="shared" si="34"/>
        <v>50000</v>
      </c>
      <c r="M45" s="491">
        <f t="shared" si="34"/>
        <v>130000</v>
      </c>
      <c r="N45" s="491">
        <f t="shared" si="34"/>
        <v>180000</v>
      </c>
      <c r="O45" s="491">
        <f t="shared" si="34"/>
        <v>0</v>
      </c>
      <c r="P45" s="491">
        <f t="shared" si="34"/>
        <v>300000</v>
      </c>
      <c r="Q45" s="491">
        <f t="shared" si="34"/>
        <v>800000</v>
      </c>
      <c r="R45" s="491">
        <f t="shared" si="34"/>
        <v>7705000</v>
      </c>
      <c r="S45" s="491">
        <f t="shared" si="34"/>
        <v>0</v>
      </c>
      <c r="T45" s="491">
        <f t="shared" si="34"/>
        <v>0</v>
      </c>
      <c r="U45" s="491">
        <f t="shared" si="34"/>
        <v>10681000</v>
      </c>
      <c r="V45" s="491">
        <f t="shared" ref="V45" si="35">V35+V44</f>
        <v>236000</v>
      </c>
      <c r="W45" s="491">
        <f t="shared" ref="W45" si="36">W35+W44</f>
        <v>10917000</v>
      </c>
    </row>
    <row r="46" spans="2:27" ht="20.100000000000001" customHeight="1" thickBot="1">
      <c r="B46" s="164"/>
      <c r="C46" s="165"/>
      <c r="D46" s="165"/>
      <c r="E46" s="166"/>
      <c r="F46" s="167"/>
      <c r="G46" s="168"/>
      <c r="H46" s="166"/>
      <c r="I46" s="169"/>
      <c r="J46" s="252" t="s">
        <v>268</v>
      </c>
      <c r="K46" s="162">
        <f>SUM(I45:K45)</f>
        <v>1516000</v>
      </c>
      <c r="L46" s="169"/>
      <c r="M46" s="482" t="s">
        <v>68</v>
      </c>
      <c r="N46" s="162">
        <f>SUM(I45:N45)</f>
        <v>1876000</v>
      </c>
      <c r="O46" s="169"/>
      <c r="P46" s="483" t="s">
        <v>69</v>
      </c>
      <c r="Q46" s="162">
        <f>SUM(I45:Q45)</f>
        <v>2976000</v>
      </c>
      <c r="R46" s="169"/>
      <c r="S46" s="169"/>
      <c r="T46" s="171" t="s">
        <v>70</v>
      </c>
      <c r="U46" s="492">
        <v>0</v>
      </c>
      <c r="V46" s="486">
        <v>0</v>
      </c>
      <c r="W46" s="487">
        <f>SUM(U46:V46)</f>
        <v>0</v>
      </c>
    </row>
    <row r="47" spans="2:27" ht="20.100000000000001" customHeight="1" thickBot="1">
      <c r="S47" s="169"/>
      <c r="T47" s="485" t="s">
        <v>127</v>
      </c>
      <c r="U47" s="488">
        <f>SUM(U45,U46)</f>
        <v>10681000</v>
      </c>
      <c r="V47" s="489">
        <f>SUM(V45,V46)</f>
        <v>236000</v>
      </c>
      <c r="W47" s="490">
        <f>SUM(W45,W46)</f>
        <v>10917000</v>
      </c>
    </row>
    <row r="48" spans="2:27" ht="20.100000000000001" customHeight="1">
      <c r="C48" s="172" t="s">
        <v>269</v>
      </c>
    </row>
    <row r="49" ht="18" customHeight="1"/>
    <row r="50" ht="18" customHeight="1"/>
  </sheetData>
  <mergeCells count="33">
    <mergeCell ref="B45:F45"/>
    <mergeCell ref="B44:D44"/>
    <mergeCell ref="B8:E8"/>
    <mergeCell ref="B19:F19"/>
    <mergeCell ref="B20:E20"/>
    <mergeCell ref="B34:F34"/>
    <mergeCell ref="B35:D35"/>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10"/>
  <conditionalFormatting sqref="I16:W18 I30:T33 V30:V33">
    <cfRule type="expression" dxfId="2" priority="5">
      <formula>INT(I16)&lt;&gt;I16</formula>
    </cfRule>
  </conditionalFormatting>
  <conditionalFormatting sqref="I41:W43">
    <cfRule type="expression" dxfId="1" priority="3">
      <formula>INT(I41)&lt;&gt;I41</formula>
    </cfRule>
  </conditionalFormatting>
  <conditionalFormatting sqref="W16:W18 W41:W43">
    <cfRule type="expression" dxfId="0" priority="4">
      <formula>AND(G16&lt;&gt;"", G16&lt;&gt;W16)</formula>
    </cfRule>
  </conditionalFormatting>
  <dataValidations count="2">
    <dataValidation imeMode="hiragana" allowBlank="1" showInputMessage="1" showErrorMessage="1" sqref="L2:N2" xr:uid="{00000000-0002-0000-0800-000000000000}"/>
    <dataValidation imeMode="off" allowBlank="1" showInputMessage="1" showErrorMessage="1" sqref="E9:E17 G8:G15 K11:T11 E36:T36 E37:H37 E38:I38 E21:E24 V36:V43 E39:T43 J37:T37 K38:T38 V8:V18 E16:T18 G20:T33 V20:V33 E25:F33 F20:F24 H12:T17 H8:T10 F8:F17 H11:I11" xr:uid="{00000000-0002-0000-0800-000001000000}"/>
  </dataValidations>
  <pageMargins left="0.47244094488188981" right="0.19685039370078741" top="0.74803149606299213" bottom="0.74803149606299213" header="0.31496062992125984" footer="0.31496062992125984"/>
  <pageSetup paperSize="9" scale="63"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F0FEC-BAE5-4D5E-B16E-1F42089B04A3}">
  <sheetPr>
    <tabColor theme="9" tint="0.59999389629810485"/>
  </sheetPr>
  <dimension ref="A1"/>
  <sheetViews>
    <sheetView workbookViewId="0">
      <selection activeCell="P30" sqref="P30"/>
    </sheetView>
  </sheetViews>
  <sheetFormatPr defaultRowHeight="18.75"/>
  <sheetData/>
  <phoneticPr fontId="1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customXml/itemProps2.xml><?xml version="1.0" encoding="utf-8"?>
<ds:datastoreItem xmlns:ds="http://schemas.openxmlformats.org/officeDocument/2006/customXml" ds:itemID="{B38DA9CC-B1A6-4394-883F-B22061421297}"/>
</file>

<file path=customXml/itemProps3.xml><?xml version="1.0" encoding="utf-8"?>
<ds:datastoreItem xmlns:ds="http://schemas.openxmlformats.org/officeDocument/2006/customXml" ds:itemID="{A4D7B5F7-F2E3-4AA9-ABBE-3840D5CBEAD1}"/>
</file>

<file path=customXml/itemProps4.xml><?xml version="1.0" encoding="utf-8"?>
<ds:datastoreItem xmlns:ds="http://schemas.openxmlformats.org/officeDocument/2006/customXml" ds:itemID="{593F2236-C8E0-4B52-BAF8-746B888847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A-1応募申請書</vt:lpstr>
      <vt:lpstr>B-1実施計画書</vt:lpstr>
      <vt:lpstr>C-1経費内訳（１年目）</vt:lpstr>
      <vt:lpstr>C-2経費区分集計表（１年目）</vt:lpstr>
      <vt:lpstr>C-1経費内訳（２年目）</vt:lpstr>
      <vt:lpstr>C-2経費区分集計表（２年目）</vt:lpstr>
      <vt:lpstr>C-1経費内訳（全体）</vt:lpstr>
      <vt:lpstr>経費区分集計表 (記載例)</vt:lpstr>
      <vt:lpstr>Sheet4</vt:lpstr>
      <vt:lpstr>'A-1応募申請書'!Print_Area</vt:lpstr>
      <vt:lpstr>'B-1実施計画書'!Print_Area</vt:lpstr>
      <vt:lpstr>'C-1経費内訳（１年目）'!Print_Area</vt:lpstr>
      <vt:lpstr>'C-1経費内訳（２年目）'!Print_Area</vt:lpstr>
      <vt:lpstr>'C-1経費内訳（全体）'!Print_Area</vt:lpstr>
      <vt:lpstr>'C-2経費区分集計表（１年目）'!Print_Area</vt:lpstr>
      <vt:lpstr>'C-2経費区分集計表（２年目）'!Print_Area</vt:lpstr>
      <vt:lpstr>'経費区分集計表 (記載例)'!Print_Area</vt:lpstr>
      <vt:lpstr>'経費区分集計表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2024-03-28T00:47:30Z</dcterms:created>
  <dcterms:modified xsi:type="dcterms:W3CDTF">2025-04-07T05:13:19Z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