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3 業務部\★1グループ\★★★H30年度\06交付申請用送付資料\"/>
    </mc:Choice>
  </mc:AlternateContent>
  <bookViews>
    <workbookView xWindow="0" yWindow="0" windowWidth="28800" windowHeight="12450" tabRatio="699"/>
  </bookViews>
  <sheets>
    <sheet name="再エネ発電" sheetId="31" r:id="rId1"/>
  </sheets>
  <definedNames>
    <definedName name="_xlnm.Print_Area" localSheetId="0">再エネ発電!$B$2:$M$82</definedName>
    <definedName name="燃料種" localSheetId="0">#REF!</definedName>
    <definedName name="燃料種">#REF!</definedName>
  </definedNames>
  <calcPr calcId="152511"/>
</workbook>
</file>

<file path=xl/calcChain.xml><?xml version="1.0" encoding="utf-8"?>
<calcChain xmlns="http://schemas.openxmlformats.org/spreadsheetml/2006/main">
  <c r="X23" i="31" l="1"/>
  <c r="F65" i="31"/>
  <c r="Y23" i="31"/>
  <c r="U35" i="31"/>
  <c r="U34" i="31"/>
  <c r="U33" i="31"/>
  <c r="U32" i="31"/>
  <c r="U31" i="31"/>
  <c r="U30" i="31"/>
  <c r="U29" i="31"/>
  <c r="U28" i="31"/>
  <c r="U27" i="31"/>
  <c r="U26" i="31"/>
  <c r="U25" i="31"/>
  <c r="U24" i="31"/>
  <c r="U23" i="31"/>
  <c r="U22" i="31"/>
  <c r="U21" i="31"/>
  <c r="D82" i="31"/>
  <c r="F80" i="31"/>
  <c r="G80" i="31"/>
  <c r="E55" i="31"/>
  <c r="B61" i="31" s="1"/>
  <c r="F82" i="31"/>
  <c r="F59" i="31"/>
  <c r="E65" i="31"/>
  <c r="E67" i="31" s="1"/>
  <c r="L65" i="31"/>
  <c r="L59" i="31"/>
  <c r="L57" i="31"/>
  <c r="K59" i="31"/>
  <c r="K65" i="31"/>
  <c r="K67" i="31" s="1"/>
  <c r="E37" i="31"/>
  <c r="E41" i="31" s="1"/>
  <c r="Z23" i="31"/>
  <c r="B65" i="31"/>
  <c r="B63" i="31"/>
  <c r="B57" i="31"/>
  <c r="B59" i="31"/>
  <c r="B67" i="31"/>
  <c r="K69" i="31" l="1"/>
  <c r="D73" i="31" l="1"/>
  <c r="D75" i="31" s="1"/>
  <c r="K73" i="31"/>
  <c r="K75" i="31" s="1"/>
</calcChain>
</file>

<file path=xl/sharedStrings.xml><?xml version="1.0" encoding="utf-8"?>
<sst xmlns="http://schemas.openxmlformats.org/spreadsheetml/2006/main" count="114" uniqueCount="102">
  <si>
    <t>事業者名</t>
    <rPh sb="0" eb="3">
      <t>ジギョウシャ</t>
    </rPh>
    <rPh sb="3" eb="4">
      <t>メイ</t>
    </rPh>
    <phoneticPr fontId="1"/>
  </si>
  <si>
    <t>〒</t>
    <phoneticPr fontId="1"/>
  </si>
  <si>
    <t>事業による導入量</t>
    <rPh sb="0" eb="2">
      <t>ジギョウ</t>
    </rPh>
    <rPh sb="5" eb="7">
      <t>ドウニュウ</t>
    </rPh>
    <rPh sb="7" eb="8">
      <t>リョウ</t>
    </rPh>
    <phoneticPr fontId="1"/>
  </si>
  <si>
    <t>単位</t>
    <rPh sb="0" eb="2">
      <t>タンイ</t>
    </rPh>
    <phoneticPr fontId="1"/>
  </si>
  <si>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</si>
  <si>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</si>
  <si>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</si>
  <si>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</si>
  <si>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複数の機器・システムを導入する場合は、全ての機器・システムの名称を記載してください。</t>
    <rPh sb="0" eb="2">
      <t>フクスウ</t>
    </rPh>
    <rPh sb="3" eb="5">
      <t>キキ</t>
    </rPh>
    <rPh sb="11" eb="13">
      <t>ドウニュウ</t>
    </rPh>
    <rPh sb="15" eb="17">
      <t>バアイ</t>
    </rPh>
    <rPh sb="19" eb="20">
      <t>スベ</t>
    </rPh>
    <rPh sb="22" eb="24">
      <t>キキ</t>
    </rPh>
    <rPh sb="30" eb="32">
      <t>メイショウ</t>
    </rPh>
    <rPh sb="33" eb="35">
      <t>キサイ</t>
    </rPh>
    <phoneticPr fontId="1"/>
  </si>
  <si>
    <t>軽油</t>
    <rPh sb="0" eb="2">
      <t>ケイユ</t>
    </rPh>
    <phoneticPr fontId="1"/>
  </si>
  <si>
    <t>kW</t>
  </si>
  <si>
    <t>年間設備利用率</t>
    <rPh sb="0" eb="2">
      <t>ネンカン</t>
    </rPh>
    <rPh sb="2" eb="4">
      <t>セツビ</t>
    </rPh>
    <rPh sb="4" eb="7">
      <t>リヨウリツ</t>
    </rPh>
    <rPh sb="6" eb="7">
      <t>リツ</t>
    </rPh>
    <phoneticPr fontId="1"/>
  </si>
  <si>
    <t>設備
利用率</t>
    <rPh sb="0" eb="2">
      <t>セツビ</t>
    </rPh>
    <rPh sb="3" eb="6">
      <t>リヨウリツ</t>
    </rPh>
    <phoneticPr fontId="1"/>
  </si>
  <si>
    <t>100-8975</t>
    <phoneticPr fontId="1"/>
  </si>
  <si>
    <t>製品名</t>
    <rPh sb="0" eb="3">
      <t>セイヒンメイ</t>
    </rPh>
    <phoneticPr fontId="1"/>
  </si>
  <si>
    <t>導入する機器
・システムの種類</t>
    <rPh sb="0" eb="2">
      <t>ドウニュウ</t>
    </rPh>
    <rPh sb="4" eb="6">
      <t>キキ</t>
    </rPh>
    <rPh sb="13" eb="15">
      <t>シュルイ</t>
    </rPh>
    <phoneticPr fontId="1"/>
  </si>
  <si>
    <t>○×工業株式会社</t>
    <rPh sb="2" eb="4">
      <t>コウギョウ</t>
    </rPh>
    <rPh sb="4" eb="8">
      <t>カブシキガイシャ</t>
    </rPh>
    <phoneticPr fontId="1"/>
  </si>
  <si>
    <t>例）ABC電気製
アドバンストCIS太陽電池シリーズ10kWモデル</t>
    <rPh sb="0" eb="1">
      <t>レイ</t>
    </rPh>
    <rPh sb="5" eb="7">
      <t>デンキ</t>
    </rPh>
    <rPh sb="7" eb="8">
      <t>セイ</t>
    </rPh>
    <rPh sb="18" eb="20">
      <t>タイヨウ</t>
    </rPh>
    <rPh sb="20" eb="22">
      <t>デンチ</t>
    </rPh>
    <phoneticPr fontId="1"/>
  </si>
  <si>
    <t>例）設置地域の日射量（NEDO日射量データベースより）と機器効率（ABC電気社の製品カタログ）より推計。</t>
    <rPh sb="0" eb="1">
      <t>レイ</t>
    </rPh>
    <rPh sb="2" eb="4">
      <t>セッチ</t>
    </rPh>
    <rPh sb="4" eb="6">
      <t>チイキ</t>
    </rPh>
    <rPh sb="7" eb="9">
      <t>ニッシャ</t>
    </rPh>
    <rPh sb="9" eb="10">
      <t>リョウ</t>
    </rPh>
    <rPh sb="15" eb="17">
      <t>ニッシャ</t>
    </rPh>
    <rPh sb="17" eb="18">
      <t>リョウ</t>
    </rPh>
    <rPh sb="28" eb="30">
      <t>キキ</t>
    </rPh>
    <rPh sb="30" eb="32">
      <t>コウリツ</t>
    </rPh>
    <rPh sb="36" eb="38">
      <t>デンキ</t>
    </rPh>
    <rPh sb="38" eb="39">
      <t>シャ</t>
    </rPh>
    <rPh sb="40" eb="42">
      <t>セイヒン</t>
    </rPh>
    <rPh sb="49" eb="51">
      <t>スイケイ</t>
    </rPh>
    <phoneticPr fontId="1"/>
  </si>
  <si>
    <t>設置場所</t>
    <rPh sb="0" eb="2">
      <t>セッチ</t>
    </rPh>
    <rPh sb="2" eb="4">
      <t>バショ</t>
    </rPh>
    <phoneticPr fontId="1"/>
  </si>
  <si>
    <t>千葉県</t>
    <rPh sb="0" eb="3">
      <t>チバケン</t>
    </rPh>
    <phoneticPr fontId="1"/>
  </si>
  <si>
    <t>○×市</t>
    <rPh sb="2" eb="3">
      <t>シ</t>
    </rPh>
    <phoneticPr fontId="1"/>
  </si>
  <si>
    <t>△○町1-1</t>
    <rPh sb="2" eb="3">
      <t>チョウ</t>
    </rPh>
    <phoneticPr fontId="1"/>
  </si>
  <si>
    <t>「年間設備利用率」の設定根拠を記載してください。ただし、バイオマス発電システムを導入し化石燃料との混焼を計画している場合は、想定される混焼率の値、およびその設定根拠も記載してください。また、参考にした文献やカタログ等の資料がある場合は、資料名、発行年、発行者、URL等を記載してください。</t>
    <rPh sb="1" eb="3">
      <t>ネンカン</t>
    </rPh>
    <rPh sb="3" eb="5">
      <t>セツビ</t>
    </rPh>
    <rPh sb="5" eb="8">
      <t>リヨウリツ</t>
    </rPh>
    <rPh sb="7" eb="8">
      <t>リツ</t>
    </rPh>
    <rPh sb="10" eb="12">
      <t>セッテイ</t>
    </rPh>
    <rPh sb="12" eb="14">
      <t>コンキョ</t>
    </rPh>
    <rPh sb="15" eb="17">
      <t>キサイ</t>
    </rPh>
    <rPh sb="58" eb="60">
      <t>バアイ</t>
    </rPh>
    <rPh sb="62" eb="64">
      <t>ソウテイ</t>
    </rPh>
    <rPh sb="67" eb="69">
      <t>コンショウ</t>
    </rPh>
    <rPh sb="69" eb="70">
      <t>リツ</t>
    </rPh>
    <rPh sb="71" eb="72">
      <t>アタイ</t>
    </rPh>
    <rPh sb="78" eb="80">
      <t>セッテイ</t>
    </rPh>
    <rPh sb="80" eb="82">
      <t>コンキョ</t>
    </rPh>
    <rPh sb="83" eb="85">
      <t>キサイ</t>
    </rPh>
    <rPh sb="95" eb="97">
      <t>サンコウ</t>
    </rPh>
    <rPh sb="100" eb="102">
      <t>ブンケン</t>
    </rPh>
    <rPh sb="107" eb="108">
      <t>ナド</t>
    </rPh>
    <rPh sb="109" eb="111">
      <t>シリョウ</t>
    </rPh>
    <rPh sb="114" eb="116">
      <t>バアイ</t>
    </rPh>
    <rPh sb="118" eb="120">
      <t>シリョウ</t>
    </rPh>
    <rPh sb="120" eb="121">
      <t>メイ</t>
    </rPh>
    <rPh sb="122" eb="125">
      <t>ハッコウネン</t>
    </rPh>
    <rPh sb="126" eb="129">
      <t>ハッコウシャ</t>
    </rPh>
    <rPh sb="133" eb="134">
      <t>ナド</t>
    </rPh>
    <rPh sb="135" eb="137">
      <t>キサイ</t>
    </rPh>
    <phoneticPr fontId="1"/>
  </si>
  <si>
    <t>都市ガス</t>
    <rPh sb="0" eb="2">
      <t>トシ</t>
    </rPh>
    <phoneticPr fontId="1"/>
  </si>
  <si>
    <t>灯油</t>
    <rPh sb="0" eb="2">
      <t>トウユ</t>
    </rPh>
    <phoneticPr fontId="1"/>
  </si>
  <si>
    <t>選択してください</t>
    <phoneticPr fontId="1"/>
  </si>
  <si>
    <t>太陽光発電</t>
    <phoneticPr fontId="1"/>
  </si>
  <si>
    <t>風力発電（陸上）</t>
    <phoneticPr fontId="1"/>
  </si>
  <si>
    <t>風力発電（洋上）</t>
    <phoneticPr fontId="1"/>
  </si>
  <si>
    <t>海洋エネルギー発電</t>
    <phoneticPr fontId="1"/>
  </si>
  <si>
    <t>その他</t>
  </si>
  <si>
    <t>水力発電（既設導水路活用）</t>
    <rPh sb="0" eb="2">
      <t>スイリョク</t>
    </rPh>
    <rPh sb="2" eb="4">
      <t>ハツデン</t>
    </rPh>
    <rPh sb="5" eb="7">
      <t>キセツ</t>
    </rPh>
    <rPh sb="7" eb="10">
      <t>ドウスイロ</t>
    </rPh>
    <rPh sb="10" eb="12">
      <t>カツヨウ</t>
    </rPh>
    <phoneticPr fontId="1"/>
  </si>
  <si>
    <t>水力発電（その他）</t>
    <rPh sb="0" eb="2">
      <t>スイリョク</t>
    </rPh>
    <rPh sb="2" eb="4">
      <t>ハツデン</t>
    </rPh>
    <rPh sb="7" eb="8">
      <t>タ</t>
    </rPh>
    <phoneticPr fontId="1"/>
  </si>
  <si>
    <t>バイオマス（メタン発酵ガス）</t>
    <rPh sb="9" eb="11">
      <t>ハッコウ</t>
    </rPh>
    <phoneticPr fontId="1"/>
  </si>
  <si>
    <t>バイオマス（間伐材等由来の木質バイオマス）</t>
    <rPh sb="6" eb="8">
      <t>カンバツ</t>
    </rPh>
    <rPh sb="8" eb="9">
      <t>ザイ</t>
    </rPh>
    <rPh sb="9" eb="10">
      <t>トウ</t>
    </rPh>
    <rPh sb="10" eb="12">
      <t>ユライ</t>
    </rPh>
    <rPh sb="13" eb="15">
      <t>モクシツ</t>
    </rPh>
    <phoneticPr fontId="1"/>
  </si>
  <si>
    <t>バイオマス（一般木質バイオマス・農作物の収穫に伴って生じるバイオガス）</t>
    <rPh sb="6" eb="8">
      <t>イッパン</t>
    </rPh>
    <rPh sb="8" eb="10">
      <t>モクシツ</t>
    </rPh>
    <rPh sb="16" eb="19">
      <t>ノウサクブツ</t>
    </rPh>
    <rPh sb="20" eb="22">
      <t>シュウカク</t>
    </rPh>
    <rPh sb="23" eb="24">
      <t>トモナ</t>
    </rPh>
    <rPh sb="26" eb="27">
      <t>ショウ</t>
    </rPh>
    <phoneticPr fontId="1"/>
  </si>
  <si>
    <t>バイオマス（建設資材廃棄物）</t>
    <rPh sb="6" eb="8">
      <t>ケンセツ</t>
    </rPh>
    <rPh sb="8" eb="10">
      <t>シザイ</t>
    </rPh>
    <rPh sb="10" eb="13">
      <t>ハイキブツ</t>
    </rPh>
    <phoneticPr fontId="1"/>
  </si>
  <si>
    <t>バイオマス（一般廃棄物・その他バイオマス）</t>
    <rPh sb="6" eb="8">
      <t>イッパン</t>
    </rPh>
    <rPh sb="8" eb="11">
      <t>ハイキブツ</t>
    </rPh>
    <rPh sb="14" eb="15">
      <t>タ</t>
    </rPh>
    <phoneticPr fontId="1"/>
  </si>
  <si>
    <t>太陽熱発電</t>
    <rPh sb="0" eb="3">
      <t>タイヨウネツ</t>
    </rPh>
    <rPh sb="3" eb="5">
      <t>ハツデン</t>
    </rPh>
    <phoneticPr fontId="1"/>
  </si>
  <si>
    <t>地熱発電（バイナリー）</t>
    <phoneticPr fontId="1"/>
  </si>
  <si>
    <t>地熱発電（その他）</t>
    <rPh sb="7" eb="8">
      <t>タ</t>
    </rPh>
    <phoneticPr fontId="1"/>
  </si>
  <si>
    <t>1N㎥=45MJ</t>
    <phoneticPr fontId="1"/>
  </si>
  <si>
    <t>[%]</t>
    <phoneticPr fontId="1"/>
  </si>
  <si>
    <t>再生可能エネルギー発電量</t>
    <rPh sb="0" eb="2">
      <t>サイセイ</t>
    </rPh>
    <rPh sb="2" eb="4">
      <t>カノウ</t>
    </rPh>
    <rPh sb="9" eb="11">
      <t>ハツデン</t>
    </rPh>
    <rPh sb="11" eb="12">
      <t>リョウ</t>
    </rPh>
    <phoneticPr fontId="2"/>
  </si>
  <si>
    <t>[kWh]</t>
    <phoneticPr fontId="1"/>
  </si>
  <si>
    <t>[kgCO2/kWh]</t>
    <phoneticPr fontId="2"/>
  </si>
  <si>
    <t>年間CO2削減原単位</t>
    <rPh sb="0" eb="2">
      <t>ネンカン</t>
    </rPh>
    <rPh sb="5" eb="7">
      <t>サクゲン</t>
    </rPh>
    <rPh sb="7" eb="10">
      <t>ゲンタンイ</t>
    </rPh>
    <phoneticPr fontId="2"/>
  </si>
  <si>
    <t>kgCO2/年/kW</t>
    <phoneticPr fontId="1"/>
  </si>
  <si>
    <t>選択してください</t>
    <rPh sb="0" eb="2">
      <t>センタク</t>
    </rPh>
    <phoneticPr fontId="1"/>
  </si>
  <si>
    <t>設備容量</t>
    <rPh sb="0" eb="2">
      <t>セツビ</t>
    </rPh>
    <rPh sb="2" eb="4">
      <t>ヨウリョウ</t>
    </rPh>
    <phoneticPr fontId="1"/>
  </si>
  <si>
    <t>その他</t>
    <rPh sb="2" eb="3">
      <t>タ</t>
    </rPh>
    <phoneticPr fontId="1"/>
  </si>
  <si>
    <t>設備容量当たりのCO2削減量（CO2削減原単位）</t>
    <rPh sb="0" eb="2">
      <t>セツビ</t>
    </rPh>
    <rPh sb="2" eb="4">
      <t>ヨウリョウ</t>
    </rPh>
    <rPh sb="4" eb="5">
      <t>ア</t>
    </rPh>
    <rPh sb="11" eb="13">
      <t>サクゲン</t>
    </rPh>
    <rPh sb="13" eb="14">
      <t>リョウ</t>
    </rPh>
    <rPh sb="18" eb="20">
      <t>サクゲン</t>
    </rPh>
    <rPh sb="20" eb="23">
      <t>ゲンタンイ</t>
    </rPh>
    <phoneticPr fontId="1"/>
  </si>
  <si>
    <t>【ライフサイクルCO2排出量（※バイオマス発電設備、廃棄物発電設備のみ）】</t>
    <rPh sb="21" eb="23">
      <t>ハツデン</t>
    </rPh>
    <rPh sb="23" eb="25">
      <t>セツビ</t>
    </rPh>
    <rPh sb="26" eb="31">
      <t>ハイキブツハツデン</t>
    </rPh>
    <rPh sb="31" eb="33">
      <t>セツビ</t>
    </rPh>
    <phoneticPr fontId="1"/>
  </si>
  <si>
    <t>一般廃棄物</t>
    <phoneticPr fontId="1"/>
  </si>
  <si>
    <t>下水汚泥</t>
    <phoneticPr fontId="1"/>
  </si>
  <si>
    <t>糞尿</t>
    <phoneticPr fontId="1"/>
  </si>
  <si>
    <t>液化天然ガス</t>
    <rPh sb="0" eb="2">
      <t>エキカ</t>
    </rPh>
    <rPh sb="2" eb="4">
      <t>テンネン</t>
    </rPh>
    <phoneticPr fontId="1"/>
  </si>
  <si>
    <t>石炭</t>
    <rPh sb="0" eb="2">
      <t>セキタン</t>
    </rPh>
    <phoneticPr fontId="1"/>
  </si>
  <si>
    <t>コークス</t>
    <phoneticPr fontId="1"/>
  </si>
  <si>
    <t>36.7 MJ/L</t>
  </si>
  <si>
    <t>L</t>
  </si>
  <si>
    <t>1L=38.2 MJ</t>
  </si>
  <si>
    <t>助燃材のOC2排出量</t>
    <rPh sb="0" eb="2">
      <t>ジョネン</t>
    </rPh>
    <rPh sb="2" eb="3">
      <t>ザイ</t>
    </rPh>
    <rPh sb="7" eb="9">
      <t>ハイシュツ</t>
    </rPh>
    <rPh sb="9" eb="10">
      <t>リョウ</t>
    </rPh>
    <phoneticPr fontId="1"/>
  </si>
  <si>
    <t>助燃材のOC2排出原単位</t>
    <rPh sb="0" eb="2">
      <t>ジョネン</t>
    </rPh>
    <rPh sb="2" eb="3">
      <t>ザイ</t>
    </rPh>
    <rPh sb="7" eb="9">
      <t>ハイシュツ</t>
    </rPh>
    <rPh sb="9" eb="12">
      <t>ゲンタンイ</t>
    </rPh>
    <phoneticPr fontId="1"/>
  </si>
  <si>
    <t>木材チップ</t>
    <rPh sb="0" eb="2">
      <t>モクザイ</t>
    </rPh>
    <phoneticPr fontId="1"/>
  </si>
  <si>
    <t>木材ペレット</t>
    <rPh sb="0" eb="2">
      <t>モクザイ</t>
    </rPh>
    <phoneticPr fontId="1"/>
  </si>
  <si>
    <t>N㎥</t>
    <phoneticPr fontId="1"/>
  </si>
  <si>
    <t>燃料種を
選択してください</t>
    <rPh sb="0" eb="2">
      <t>ネンリョウ</t>
    </rPh>
    <rPh sb="2" eb="3">
      <t>シュ</t>
    </rPh>
    <rPh sb="5" eb="7">
      <t>センタク</t>
    </rPh>
    <phoneticPr fontId="1"/>
  </si>
  <si>
    <t>削減原単位[kgCO2/年/kW]</t>
    <phoneticPr fontId="1"/>
  </si>
  <si>
    <t>[kgCO2/年/kW]</t>
    <phoneticPr fontId="1"/>
  </si>
  <si>
    <t>A重油</t>
    <rPh sb="1" eb="3">
      <t>ジュウユ</t>
    </rPh>
    <phoneticPr fontId="1"/>
  </si>
  <si>
    <t>kg</t>
    <phoneticPr fontId="1"/>
  </si>
  <si>
    <t>kg</t>
    <phoneticPr fontId="1"/>
  </si>
  <si>
    <t>混焼する化石燃料の
排出係数</t>
    <rPh sb="0" eb="2">
      <t>コンショウ</t>
    </rPh>
    <rPh sb="4" eb="6">
      <t>カセキ</t>
    </rPh>
    <rPh sb="6" eb="8">
      <t>ネンリョウ</t>
    </rPh>
    <rPh sb="10" eb="12">
      <t>ハイシュツ</t>
    </rPh>
    <rPh sb="12" eb="14">
      <t>ケイスウ</t>
    </rPh>
    <phoneticPr fontId="1"/>
  </si>
  <si>
    <t>混焼する化石燃料の
種類</t>
    <rPh sb="0" eb="2">
      <t>コンショウ</t>
    </rPh>
    <rPh sb="4" eb="6">
      <t>カセキ</t>
    </rPh>
    <rPh sb="6" eb="8">
      <t>ネンリョウ</t>
    </rPh>
    <rPh sb="10" eb="12">
      <t>シュルイ</t>
    </rPh>
    <phoneticPr fontId="1"/>
  </si>
  <si>
    <t>【発電量】</t>
    <phoneticPr fontId="1"/>
  </si>
  <si>
    <t>複数の機器・システムを導入する場合は、全ての機器・システムの名称を選択してください。</t>
    <rPh sb="0" eb="2">
      <t>フクスウ</t>
    </rPh>
    <rPh sb="3" eb="5">
      <t>キキ</t>
    </rPh>
    <rPh sb="11" eb="13">
      <t>ドウニュウ</t>
    </rPh>
    <rPh sb="15" eb="17">
      <t>バアイ</t>
    </rPh>
    <rPh sb="19" eb="20">
      <t>スベ</t>
    </rPh>
    <rPh sb="22" eb="24">
      <t>キキ</t>
    </rPh>
    <rPh sb="30" eb="32">
      <t>メイショウ</t>
    </rPh>
    <rPh sb="33" eb="35">
      <t>センタク</t>
    </rPh>
    <phoneticPr fontId="1"/>
  </si>
  <si>
    <t>バイオマス・
一般廃棄物の混焼率</t>
    <rPh sb="7" eb="12">
      <t>イッパンハイキブツ</t>
    </rPh>
    <rPh sb="13" eb="15">
      <t>コンショウ</t>
    </rPh>
    <rPh sb="15" eb="16">
      <t>リツ</t>
    </rPh>
    <phoneticPr fontId="1"/>
  </si>
  <si>
    <t>＝</t>
    <phoneticPr fontId="1"/>
  </si>
  <si>
    <r>
      <t>混焼する化石燃料の種類を選択し、</t>
    </r>
    <r>
      <rPr>
        <b/>
        <sz val="10"/>
        <color indexed="55"/>
        <rFont val="ＭＳ Ｐゴシック"/>
        <family val="3"/>
        <charset val="128"/>
      </rPr>
      <t>年間燃料総消費量</t>
    </r>
    <r>
      <rPr>
        <sz val="10"/>
        <color indexed="55"/>
        <rFont val="ＭＳ Ｐゴシック"/>
        <family val="3"/>
        <charset val="128"/>
      </rPr>
      <t>を整数で記入してください。（燃料消費量は導入設備の容量当たりに換算する必要はありません）。</t>
    </r>
    <rPh sb="0" eb="2">
      <t>コンショウ</t>
    </rPh>
    <rPh sb="4" eb="6">
      <t>カセキ</t>
    </rPh>
    <rPh sb="6" eb="8">
      <t>ネンリョウ</t>
    </rPh>
    <rPh sb="9" eb="11">
      <t>シュルイ</t>
    </rPh>
    <rPh sb="12" eb="14">
      <t>センタク</t>
    </rPh>
    <rPh sb="16" eb="18">
      <t>ネンカン</t>
    </rPh>
    <rPh sb="18" eb="20">
      <t>ネンリョウ</t>
    </rPh>
    <rPh sb="20" eb="21">
      <t>ソウ</t>
    </rPh>
    <rPh sb="25" eb="27">
      <t>セイスウ</t>
    </rPh>
    <rPh sb="28" eb="30">
      <t>キニュウ</t>
    </rPh>
    <phoneticPr fontId="1"/>
  </si>
  <si>
    <r>
      <t>投下した燃料種を選択し、</t>
    </r>
    <r>
      <rPr>
        <b/>
        <sz val="10"/>
        <color indexed="55"/>
        <rFont val="ＭＳ Ｐゴシック"/>
        <family val="3"/>
        <charset val="128"/>
      </rPr>
      <t>年間燃料総消費量</t>
    </r>
    <r>
      <rPr>
        <sz val="10"/>
        <color indexed="55"/>
        <rFont val="ＭＳ Ｐゴシック"/>
        <family val="3"/>
        <charset val="128"/>
      </rPr>
      <t>整数で記入し、横のセルに</t>
    </r>
    <r>
      <rPr>
        <sz val="10"/>
        <color indexed="55"/>
        <rFont val="ＭＳ Ｐゴシック"/>
        <family val="3"/>
        <charset val="128"/>
      </rPr>
      <t>単位も記入してください。該当する燃料種が選択肢にない場合、「その他」を選択し、右側に使用した燃料種を記載してください。（燃料消費量は導入設備の容量当たりに換算する必要はありません）。</t>
    </r>
    <rPh sb="0" eb="2">
      <t>トウカ</t>
    </rPh>
    <rPh sb="4" eb="6">
      <t>ネンリョウ</t>
    </rPh>
    <rPh sb="6" eb="7">
      <t>シュ</t>
    </rPh>
    <rPh sb="8" eb="10">
      <t>センタク</t>
    </rPh>
    <rPh sb="12" eb="14">
      <t>ネンカン</t>
    </rPh>
    <rPh sb="14" eb="16">
      <t>ネンリョウ</t>
    </rPh>
    <rPh sb="16" eb="17">
      <t>ソウ</t>
    </rPh>
    <rPh sb="17" eb="20">
      <t>ショウヒリョウ</t>
    </rPh>
    <rPh sb="20" eb="22">
      <t>セイスウ</t>
    </rPh>
    <rPh sb="23" eb="25">
      <t>キニュウ</t>
    </rPh>
    <rPh sb="27" eb="28">
      <t>ヨコ</t>
    </rPh>
    <rPh sb="32" eb="34">
      <t>タンイ</t>
    </rPh>
    <rPh sb="35" eb="37">
      <t>キニュウ</t>
    </rPh>
    <rPh sb="44" eb="46">
      <t>ガイトウ</t>
    </rPh>
    <rPh sb="48" eb="50">
      <t>ネンリョウ</t>
    </rPh>
    <rPh sb="50" eb="51">
      <t>シュ</t>
    </rPh>
    <rPh sb="52" eb="55">
      <t>センタクシ</t>
    </rPh>
    <rPh sb="58" eb="60">
      <t>バアイ</t>
    </rPh>
    <rPh sb="64" eb="65">
      <t>タ</t>
    </rPh>
    <rPh sb="67" eb="69">
      <t>センタク</t>
    </rPh>
    <rPh sb="71" eb="73">
      <t>ミギガワ</t>
    </rPh>
    <rPh sb="74" eb="76">
      <t>シヨウ</t>
    </rPh>
    <rPh sb="78" eb="80">
      <t>ネンリョウ</t>
    </rPh>
    <rPh sb="80" eb="81">
      <t>シュ</t>
    </rPh>
    <rPh sb="82" eb="84">
      <t>キサイ</t>
    </rPh>
    <rPh sb="92" eb="94">
      <t>ネンリョウ</t>
    </rPh>
    <rPh sb="94" eb="97">
      <t>ショウヒリョウ</t>
    </rPh>
    <phoneticPr fontId="1"/>
  </si>
  <si>
    <t>選択してください</t>
  </si>
  <si>
    <t>事務局確認用</t>
    <rPh sb="0" eb="3">
      <t>ジムキョク</t>
    </rPh>
    <rPh sb="3" eb="6">
      <t>カクニンヨウ</t>
    </rPh>
    <phoneticPr fontId="1"/>
  </si>
  <si>
    <t>化石燃料との混焼を計画している場合は、想定される混焼率を記入してください。（例：バイオマス70%、石炭30%の場合、「70.0」）</t>
    <phoneticPr fontId="1"/>
  </si>
  <si>
    <t>バイオマス・一般廃棄物の名称</t>
    <rPh sb="6" eb="8">
      <t>イッパン</t>
    </rPh>
    <rPh sb="8" eb="11">
      <t>ハイキブツ</t>
    </rPh>
    <rPh sb="12" eb="14">
      <t>メイショウ</t>
    </rPh>
    <phoneticPr fontId="1"/>
  </si>
  <si>
    <t>補助対象となる機器・システムの「導入量」を記入してください。</t>
    <rPh sb="0" eb="2">
      <t>ホジョ</t>
    </rPh>
    <rPh sb="2" eb="4">
      <t>タイショウ</t>
    </rPh>
    <rPh sb="7" eb="9">
      <t>キキ</t>
    </rPh>
    <rPh sb="16" eb="18">
      <t>ドウニュウ</t>
    </rPh>
    <rPh sb="18" eb="19">
      <t>リョウ</t>
    </rPh>
    <rPh sb="21" eb="23">
      <t>キニュウ</t>
    </rPh>
    <phoneticPr fontId="1"/>
  </si>
  <si>
    <t>対象となる発電システムの導入時における年間設備利用率を記入してください。年間設備利用率は以下より算出するものとします。
（年間設備利用率：想定年間発電電力量［kWh］÷（設備容量［kW］×24［h］×365［日］）</t>
    <rPh sb="0" eb="2">
      <t>タイショウ</t>
    </rPh>
    <rPh sb="21" eb="23">
      <t>セツビ</t>
    </rPh>
    <rPh sb="23" eb="26">
      <t>リヨウリツ</t>
    </rPh>
    <rPh sb="36" eb="43">
      <t>ネンカンセツビリヨウリツ</t>
    </rPh>
    <rPh sb="44" eb="46">
      <t>イカ</t>
    </rPh>
    <rPh sb="48" eb="50">
      <t>サンシュツ</t>
    </rPh>
    <rPh sb="85" eb="87">
      <t>セツビ</t>
    </rPh>
    <rPh sb="87" eb="89">
      <t>ヨウリョウ</t>
    </rPh>
    <rPh sb="104" eb="105">
      <t>ニチ</t>
    </rPh>
    <phoneticPr fontId="1"/>
  </si>
  <si>
    <t>混焼する化石燃料の
年間総消費量</t>
    <rPh sb="0" eb="2">
      <t>コンショウ</t>
    </rPh>
    <rPh sb="4" eb="6">
      <t>カセキ</t>
    </rPh>
    <rPh sb="6" eb="8">
      <t>ネンリョウ</t>
    </rPh>
    <rPh sb="10" eb="12">
      <t>ネンカン</t>
    </rPh>
    <rPh sb="12" eb="13">
      <t>ソウ</t>
    </rPh>
    <rPh sb="13" eb="16">
      <t>ショウヒリョウ</t>
    </rPh>
    <phoneticPr fontId="1"/>
  </si>
  <si>
    <t>商用電力の排出係数</t>
    <rPh sb="0" eb="2">
      <t>ショウヨウ</t>
    </rPh>
    <rPh sb="2" eb="4">
      <t>デンリョク</t>
    </rPh>
    <rPh sb="5" eb="7">
      <t>ハイシュツ</t>
    </rPh>
    <rPh sb="7" eb="9">
      <t>ケイスウ</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</si>
  <si>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</si>
  <si>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累計CO2削減量</t>
    <rPh sb="0" eb="2">
      <t>ルイケイ</t>
    </rPh>
    <rPh sb="5" eb="7">
      <t>サクゲン</t>
    </rPh>
    <rPh sb="7" eb="8">
      <t>リョウ</t>
    </rPh>
    <phoneticPr fontId="1"/>
  </si>
  <si>
    <t>[kgCO2]</t>
    <phoneticPr fontId="1"/>
  </si>
  <si>
    <t>＝</t>
    <phoneticPr fontId="1"/>
  </si>
  <si>
    <t>[tCO2]</t>
    <phoneticPr fontId="1"/>
  </si>
  <si>
    <t>[kgCO2/年]</t>
    <rPh sb="7" eb="8">
      <t>ネン</t>
    </rPh>
    <phoneticPr fontId="1"/>
  </si>
  <si>
    <t>[tCO2/年]</t>
    <phoneticPr fontId="1"/>
  </si>
  <si>
    <t>バイオマスの排出係数</t>
    <phoneticPr fontId="1"/>
  </si>
  <si>
    <t>設定根拠</t>
    <rPh sb="0" eb="2">
      <t>セッテイ</t>
    </rPh>
    <rPh sb="2" eb="4">
      <t>コンキョ</t>
    </rPh>
    <phoneticPr fontId="1"/>
  </si>
  <si>
    <t>地球温暖化対策事業効果算定ガイドブック　補助事業申請者向けハード対策事業計算ファイル</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phoneticPr fontId="1"/>
  </si>
  <si>
    <t>B.再生可能エネルギー発電用</t>
    <rPh sb="2" eb="6">
      <t>サイセイカノウ</t>
    </rPh>
    <rPh sb="11" eb="14">
      <t>ハツデンヨウ</t>
    </rPh>
    <phoneticPr fontId="1"/>
  </si>
  <si>
    <t>入力する数値に関しては、必要に応じて計算ファイル内で表示されている小数点の位まで入力することとし、それ以下の小数点については四捨五入することとする。</t>
    <rPh sb="0" eb="2">
      <t>ニュウリョク</t>
    </rPh>
    <rPh sb="4" eb="6">
      <t>スウチ</t>
    </rPh>
    <rPh sb="7" eb="8">
      <t>カン</t>
    </rPh>
    <rPh sb="12" eb="14">
      <t>ヒツヨウ</t>
    </rPh>
    <rPh sb="15" eb="16">
      <t>オウ</t>
    </rPh>
    <rPh sb="18" eb="20">
      <t>ケイサン</t>
    </rPh>
    <rPh sb="24" eb="25">
      <t>ナイ</t>
    </rPh>
    <rPh sb="26" eb="28">
      <t>ヒョウジ</t>
    </rPh>
    <rPh sb="33" eb="36">
      <t>ショウスウテン</t>
    </rPh>
    <rPh sb="37" eb="38">
      <t>クライ</t>
    </rPh>
    <rPh sb="40" eb="42">
      <t>ニュウリョク</t>
    </rPh>
    <rPh sb="51" eb="53">
      <t>イカ</t>
    </rPh>
    <rPh sb="54" eb="57">
      <t>ショウスウテン</t>
    </rPh>
    <rPh sb="62" eb="66">
      <t>シシャゴニュウ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</si>
</sst>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0_ "/>
    <numFmt numFmtId="178" formatCode="0.000_);[Red]\(0.000\)"/>
    <numFmt numFmtId="179" formatCode="0.0_ "/>
    <numFmt numFmtId="180" formatCode="0.0_);[Red]\(0.0\)"/>
    <numFmt numFmtId="181" formatCode="0.00_ "/>
    <numFmt numFmtId="182" formatCode="#,##0.0_ "/>
    <numFmt numFmtId="183" formatCode="#,##0.0_);[Red]\(#,##0.0\)"/>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55"/>
      <name val="ＭＳ Ｐゴシック"/>
      <family val="3"/>
      <charset val="128"/>
    </font>
    <font>
      <sz val="10"/>
      <name val="ＭＳ Ｐゴシック"/>
      <family val="3"/>
      <charset val="128"/>
    </font>
    <font>
      <b/>
      <sz val="10"/>
      <color indexed="55"/>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22"/>
      <color theme="1"/>
      <name val="ＭＳ Ｐゴシック"/>
      <family val="3"/>
      <charset val="128"/>
      <scheme val="minor"/>
    </font>
    <font>
      <b/>
      <sz val="14"/>
      <color theme="1"/>
      <name val="ＭＳ Ｐゴシック"/>
      <family val="3"/>
      <charset val="128"/>
      <scheme val="minor"/>
    </font>
  </fonts>
  <fills count="12">
    <fill>
      <patternFill patternType="none"/>
    </fill>
    <fill>
      <patternFill patternType="gray125"/>
    </fill>
    <fill>
      <patternFill patternType="solid">
        <fgColor theme="0" tint="-4.9989318521683403E-2"/>
        <bgColor indexed="64"/>
      </patternFill>
    </fill>
    <fill>
      <patternFill patternType="solid">
        <fgColor rgb="FFFAFAFA"/>
        <bgColor indexed="64"/>
      </patternFill>
    </fill>
    <fill>
      <patternFill patternType="solid">
        <fgColor rgb="FF8C8C8C"/>
        <bgColor indexed="64"/>
      </patternFill>
    </fill>
    <fill>
      <patternFill patternType="solid">
        <fgColor theme="0"/>
        <bgColor indexed="64"/>
      </patternFill>
    </fill>
    <fill>
      <patternFill patternType="solid">
        <fgColor rgb="FFF5F5F5"/>
        <bgColor indexed="64"/>
      </patternFill>
    </fill>
    <fill>
      <patternFill patternType="solid">
        <fgColor theme="2"/>
        <bgColor indexed="64"/>
      </patternFill>
    </fill>
    <fill>
      <patternFill patternType="solid">
        <fgColor rgb="FF009999"/>
        <bgColor indexed="64"/>
      </patternFill>
    </fill>
    <fill>
      <patternFill patternType="solid">
        <fgColor theme="0" tint="-0.499984740745262"/>
        <bgColor indexed="64"/>
      </patternFill>
    </fill>
    <fill>
      <patternFill patternType="solid">
        <fgColor rgb="FF00A1DE"/>
        <bgColor indexed="64"/>
      </patternFill>
    </fill>
    <fill>
      <patternFill patternType="solid">
        <fgColor theme="7" tint="0.79998168889431442"/>
        <bgColor indexed="64"/>
      </patternFill>
    </fill>
  </fills>
  <borders count="49">
    <border>
      <left/>
      <right/>
      <top/>
      <bottom/>
      <diagonal/>
    </border>
    <border>
      <left style="medium">
        <color rgb="FF0027BC"/>
      </left>
      <right style="thin">
        <color rgb="FF8C8C8C"/>
      </right>
      <top style="thin">
        <color rgb="FF8C8C8C"/>
      </top>
      <bottom style="thin">
        <color rgb="FF8C8C8C"/>
      </bottom>
      <diagonal/>
    </border>
    <border>
      <left/>
      <right/>
      <top style="thin">
        <color rgb="FF72C7E7"/>
      </top>
      <bottom style="thin">
        <color rgb="FF72C7E7"/>
      </bottom>
      <diagonal/>
    </border>
    <border>
      <left/>
      <right/>
      <top style="thin">
        <color rgb="FF72C7E7"/>
      </top>
      <bottom/>
      <diagonal/>
    </border>
    <border>
      <left/>
      <right/>
      <top style="thin">
        <color rgb="FF8C8C8C"/>
      </top>
      <bottom style="thin">
        <color rgb="FF8C8C8C"/>
      </bottom>
      <diagonal/>
    </border>
    <border>
      <left/>
      <right/>
      <top style="medium">
        <color rgb="FF0027BC"/>
      </top>
      <bottom style="medium">
        <color rgb="FF0027BC"/>
      </bottom>
      <diagonal/>
    </border>
    <border>
      <left/>
      <right style="thin">
        <color rgb="FF72C7E7"/>
      </right>
      <top/>
      <bottom/>
      <diagonal/>
    </border>
    <border>
      <left style="thin">
        <color rgb="FF8C8C8C"/>
      </left>
      <right style="thin">
        <color rgb="FF8C8C8C"/>
      </right>
      <top style="thin">
        <color rgb="FF8C8C8C"/>
      </top>
      <bottom style="thin">
        <color rgb="FF8C8C8C"/>
      </bottom>
      <diagonal/>
    </border>
    <border>
      <left style="thin">
        <color rgb="FF8C8C8C"/>
      </left>
      <right/>
      <top style="thin">
        <color rgb="FF8C8C8C"/>
      </top>
      <bottom style="thin">
        <color rgb="FF8C8C8C"/>
      </bottom>
      <diagonal/>
    </border>
    <border>
      <left/>
      <right/>
      <top/>
      <bottom style="thin">
        <color rgb="FF8C8C8C"/>
      </bottom>
      <diagonal/>
    </border>
    <border>
      <left style="medium">
        <color rgb="FF0027BC"/>
      </left>
      <right style="medium">
        <color rgb="FF0027BC"/>
      </right>
      <top style="thin">
        <color rgb="FF8C8C8C"/>
      </top>
      <bottom style="thin">
        <color rgb="FF8C8C8C"/>
      </bottom>
      <diagonal/>
    </border>
    <border>
      <left/>
      <right style="thin">
        <color rgb="FF8C8C8C"/>
      </right>
      <top style="thin">
        <color rgb="FF8C8C8C"/>
      </top>
      <bottom style="thin">
        <color rgb="FF8C8C8C"/>
      </bottom>
      <diagonal/>
    </border>
    <border>
      <left style="medium">
        <color rgb="FF0027BC"/>
      </left>
      <right/>
      <top style="medium">
        <color rgb="FF0027BC"/>
      </top>
      <bottom/>
      <diagonal/>
    </border>
    <border>
      <left/>
      <right/>
      <top style="medium">
        <color rgb="FF0027BC"/>
      </top>
      <bottom/>
      <diagonal/>
    </border>
    <border>
      <left/>
      <right style="medium">
        <color rgb="FF0027BC"/>
      </right>
      <top style="medium">
        <color rgb="FF0027BC"/>
      </top>
      <bottom/>
      <diagonal/>
    </border>
    <border>
      <left style="medium">
        <color rgb="FF0027BC"/>
      </left>
      <right style="medium">
        <color rgb="FF0027BC"/>
      </right>
      <top style="medium">
        <color rgb="FF0027BC"/>
      </top>
      <bottom style="medium">
        <color rgb="FF0027BC"/>
      </bottom>
      <diagonal/>
    </border>
    <border>
      <left/>
      <right/>
      <top style="thin">
        <color rgb="FF0027BC"/>
      </top>
      <bottom style="thin">
        <color rgb="FF0027BC"/>
      </bottom>
      <diagonal/>
    </border>
    <border>
      <left/>
      <right style="thin">
        <color rgb="FF8C8C8C"/>
      </right>
      <top/>
      <bottom/>
      <diagonal/>
    </border>
    <border>
      <left style="thin">
        <color rgb="FF8C8C8C"/>
      </left>
      <right/>
      <top/>
      <bottom/>
      <diagonal/>
    </border>
    <border>
      <left style="thin">
        <color rgb="FF72C7E7"/>
      </left>
      <right/>
      <top style="thin">
        <color rgb="FF72C7E7"/>
      </top>
      <bottom style="thin">
        <color rgb="FF72C7E7"/>
      </bottom>
      <diagonal/>
    </border>
    <border>
      <left/>
      <right style="thin">
        <color rgb="FF72C7E7"/>
      </right>
      <top style="thin">
        <color rgb="FF72C7E7"/>
      </top>
      <bottom style="thin">
        <color rgb="FF72C7E7"/>
      </bottom>
      <diagonal/>
    </border>
    <border>
      <left/>
      <right style="medium">
        <color rgb="FF0027BC"/>
      </right>
      <top/>
      <bottom/>
      <diagonal/>
    </border>
    <border>
      <left style="medium">
        <color rgb="FF0027BC"/>
      </left>
      <right/>
      <top style="medium">
        <color rgb="FF0027BC"/>
      </top>
      <bottom style="medium">
        <color rgb="FF0027BC"/>
      </bottom>
      <diagonal/>
    </border>
    <border>
      <left/>
      <right style="medium">
        <color rgb="FF0027BC"/>
      </right>
      <top style="medium">
        <color rgb="FF0027BC"/>
      </top>
      <bottom style="medium">
        <color rgb="FF0027BC"/>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style="thin">
        <color rgb="FF8C8C8C"/>
      </left>
      <right/>
      <top/>
      <bottom style="thin">
        <color rgb="FF8C8C8C"/>
      </bottom>
      <diagonal/>
    </border>
    <border>
      <left/>
      <right style="thin">
        <color rgb="FF8C8C8C"/>
      </right>
      <top/>
      <bottom style="thin">
        <color rgb="FF8C8C8C"/>
      </bottom>
      <diagonal/>
    </border>
    <border>
      <left style="medium">
        <color rgb="FF0027BC"/>
      </left>
      <right/>
      <top/>
      <bottom style="medium">
        <color rgb="FF0027BC"/>
      </bottom>
      <diagonal/>
    </border>
    <border>
      <left/>
      <right/>
      <top/>
      <bottom style="medium">
        <color rgb="FF0027BC"/>
      </bottom>
      <diagonal/>
    </border>
    <border>
      <left/>
      <right style="medium">
        <color rgb="FF0027BC"/>
      </right>
      <top/>
      <bottom style="medium">
        <color rgb="FF0027BC"/>
      </bottom>
      <diagonal/>
    </border>
    <border>
      <left style="thin">
        <color rgb="FF72C7E7"/>
      </left>
      <right style="thin">
        <color rgb="FF72C7E7"/>
      </right>
      <top style="thin">
        <color rgb="FF72C7E7"/>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thin">
        <color rgb="FF8C8C8C"/>
      </left>
      <right style="thin">
        <color rgb="FF8C8C8C"/>
      </right>
      <top style="thin">
        <color rgb="FF8C8C8C"/>
      </top>
      <bottom style="thin">
        <color theme="0"/>
      </bottom>
      <diagonal/>
    </border>
    <border>
      <left style="thin">
        <color rgb="FF8C8C8C"/>
      </left>
      <right style="medium">
        <color rgb="FF0027BC"/>
      </right>
      <top style="thin">
        <color rgb="FF8C8C8C"/>
      </top>
      <bottom style="thin">
        <color theme="0"/>
      </bottom>
      <diagonal/>
    </border>
    <border>
      <left style="thin">
        <color rgb="FF8C8C8C"/>
      </left>
      <right style="thin">
        <color rgb="FF8C8C8C"/>
      </right>
      <top style="medium">
        <color rgb="FF0027BC"/>
      </top>
      <bottom style="medium">
        <color rgb="FF0027BC"/>
      </bottom>
      <diagonal/>
    </border>
    <border>
      <left style="thin">
        <color rgb="FF8C8C8C"/>
      </left>
      <right/>
      <top style="thin">
        <color rgb="FF8C8C8C"/>
      </top>
      <bottom/>
      <diagonal/>
    </border>
    <border>
      <left/>
      <right style="medium">
        <color rgb="FF0027BC"/>
      </right>
      <top style="thin">
        <color rgb="FF8C8C8C"/>
      </top>
      <bottom/>
      <diagonal/>
    </border>
    <border>
      <left/>
      <right style="medium">
        <color rgb="FF0027BC"/>
      </right>
      <top/>
      <bottom style="thin">
        <color rgb="FF8C8C8C"/>
      </bottom>
      <diagonal/>
    </border>
    <border>
      <left style="thin">
        <color theme="8"/>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theme="8"/>
      </right>
      <top style="thin">
        <color indexed="64"/>
      </top>
      <bottom style="thin">
        <color theme="8"/>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150">
    <xf numFmtId="0" fontId="0" fillId="0" borderId="0" xfId="0">
      <alignment vertical="center"/>
    </xf>
    <xf numFmtId="0" fontId="0" fillId="0" borderId="0" xfId="0" applyFill="1">
      <alignment vertical="center"/>
    </xf>
    <xf numFmtId="0" fontId="0" fillId="0" borderId="0" xfId="0" applyFill="1" applyBorder="1">
      <alignment vertical="center"/>
    </xf>
    <xf numFmtId="0" fontId="0" fillId="0" borderId="0" xfId="0" applyBorder="1">
      <alignment vertical="center"/>
    </xf>
    <xf numFmtId="0" fontId="0" fillId="0" borderId="0" xfId="0" applyNumberFormat="1">
      <alignment vertical="center"/>
    </xf>
    <xf numFmtId="0" fontId="0" fillId="2" borderId="1" xfId="0" applyFill="1" applyBorder="1" applyAlignment="1">
      <alignment horizontal="center" vertical="center"/>
    </xf>
    <xf numFmtId="0" fontId="0" fillId="3" borderId="0" xfId="0" applyFill="1">
      <alignment vertical="center"/>
    </xf>
    <xf numFmtId="0" fontId="0" fillId="3" borderId="0" xfId="0" applyFont="1" applyFill="1" applyBorder="1" applyAlignment="1">
      <alignment horizontal="center" vertical="center" wrapText="1"/>
    </xf>
    <xf numFmtId="0" fontId="0" fillId="3" borderId="0" xfId="0" applyFill="1" applyBorder="1" applyAlignment="1">
      <alignment horizontal="left" vertical="center"/>
    </xf>
    <xf numFmtId="0" fontId="11" fillId="3" borderId="0" xfId="0" applyFont="1" applyFill="1" applyBorder="1" applyAlignment="1">
      <alignment vertical="top" wrapText="1"/>
    </xf>
    <xf numFmtId="0" fontId="0" fillId="3" borderId="0" xfId="0" applyFill="1" applyBorder="1">
      <alignment vertical="center"/>
    </xf>
    <xf numFmtId="0" fontId="0" fillId="3" borderId="0" xfId="0" applyFill="1" applyBorder="1" applyAlignment="1">
      <alignment horizontal="left" vertical="top" wrapText="1"/>
    </xf>
    <xf numFmtId="0" fontId="11" fillId="3" borderId="0" xfId="0" applyFont="1" applyFill="1" applyBorder="1" applyAlignment="1">
      <alignment vertical="top" wrapText="1"/>
    </xf>
    <xf numFmtId="0" fontId="11" fillId="3" borderId="2" xfId="0" applyFont="1" applyFill="1" applyBorder="1" applyAlignment="1">
      <alignment horizontal="left" vertical="top" wrapText="1"/>
    </xf>
    <xf numFmtId="0" fontId="0" fillId="3" borderId="0" xfId="0" applyFill="1" applyBorder="1" applyAlignment="1">
      <alignment horizontal="left" vertical="center" wrapText="1"/>
    </xf>
    <xf numFmtId="38" fontId="6" fillId="3" borderId="0" xfId="1" applyFont="1" applyFill="1" applyBorder="1">
      <alignment vertical="center"/>
    </xf>
    <xf numFmtId="38" fontId="6" fillId="3" borderId="0" xfId="1" applyFont="1" applyFill="1" applyBorder="1" applyAlignment="1">
      <alignment horizontal="center" vertical="center"/>
    </xf>
    <xf numFmtId="0" fontId="0" fillId="3" borderId="3" xfId="0" applyFill="1" applyBorder="1" applyAlignment="1">
      <alignment horizontal="left" vertical="top" wrapText="1"/>
    </xf>
    <xf numFmtId="0" fontId="0" fillId="2" borderId="1" xfId="0"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ill="1" applyBorder="1" applyAlignment="1">
      <alignment horizontal="left" vertical="center"/>
    </xf>
    <xf numFmtId="0" fontId="11" fillId="3" borderId="6" xfId="0" applyFont="1" applyFill="1" applyBorder="1" applyAlignment="1">
      <alignment horizontal="left" vertical="top" wrapText="1"/>
    </xf>
    <xf numFmtId="0" fontId="0" fillId="3" borderId="0" xfId="0" applyFill="1" applyBorder="1" applyAlignment="1">
      <alignment vertical="center" wrapText="1"/>
    </xf>
    <xf numFmtId="0" fontId="0" fillId="2" borderId="7" xfId="0" applyFill="1" applyBorder="1" applyAlignment="1">
      <alignment horizontal="right" vertical="center"/>
    </xf>
    <xf numFmtId="0" fontId="7" fillId="4" borderId="4" xfId="0" applyFont="1" applyFill="1" applyBorder="1" applyAlignment="1">
      <alignment horizontal="center" vertical="center"/>
    </xf>
    <xf numFmtId="0" fontId="0" fillId="3" borderId="0" xfId="0" applyFill="1" applyBorder="1" applyAlignment="1">
      <alignment horizontal="center" vertical="center"/>
    </xf>
    <xf numFmtId="0" fontId="11" fillId="3" borderId="0" xfId="0" applyFont="1" applyFill="1" applyBorder="1" applyAlignment="1">
      <alignment horizontal="left" vertical="top" wrapText="1"/>
    </xf>
    <xf numFmtId="0" fontId="0" fillId="2" borderId="8" xfId="0" applyFill="1" applyBorder="1" applyAlignment="1">
      <alignment vertical="center"/>
    </xf>
    <xf numFmtId="0" fontId="11" fillId="3" borderId="9" xfId="0" applyFont="1" applyFill="1" applyBorder="1" applyAlignment="1">
      <alignment vertical="top" wrapText="1"/>
    </xf>
    <xf numFmtId="0" fontId="0" fillId="0" borderId="0" xfId="0" applyAlignment="1">
      <alignment vertical="center" wrapText="1"/>
    </xf>
    <xf numFmtId="38" fontId="11" fillId="3" borderId="0" xfId="1" applyFont="1" applyFill="1" applyBorder="1" applyAlignment="1">
      <alignment vertical="top" wrapText="1"/>
    </xf>
    <xf numFmtId="38" fontId="6" fillId="2" borderId="8" xfId="1" applyFont="1" applyFill="1" applyBorder="1" applyAlignment="1">
      <alignment vertical="center"/>
    </xf>
    <xf numFmtId="0" fontId="0" fillId="5" borderId="0" xfId="0" applyFill="1" applyBorder="1" applyAlignment="1">
      <alignment vertical="center"/>
    </xf>
    <xf numFmtId="0" fontId="11" fillId="3" borderId="0" xfId="0" applyFont="1" applyFill="1" applyBorder="1" applyAlignment="1">
      <alignment horizontal="center" vertical="center" wrapText="1"/>
    </xf>
    <xf numFmtId="0" fontId="0" fillId="6" borderId="10" xfId="0" applyFill="1" applyBorder="1" applyAlignment="1">
      <alignment horizontal="center" vertical="center" wrapText="1"/>
    </xf>
    <xf numFmtId="178" fontId="0" fillId="2" borderId="7" xfId="0" applyNumberFormat="1" applyFill="1" applyBorder="1">
      <alignment vertical="center"/>
    </xf>
    <xf numFmtId="0" fontId="0" fillId="5" borderId="0" xfId="0" applyFill="1">
      <alignment vertical="center"/>
    </xf>
    <xf numFmtId="181" fontId="0" fillId="2" borderId="8" xfId="0" applyNumberFormat="1" applyFill="1" applyBorder="1" applyAlignment="1">
      <alignment vertical="center"/>
    </xf>
    <xf numFmtId="176" fontId="0" fillId="2" borderId="7" xfId="0" applyNumberFormat="1" applyFill="1" applyBorder="1">
      <alignment vertical="center"/>
    </xf>
    <xf numFmtId="0" fontId="0" fillId="2" borderId="7" xfId="0" applyFill="1" applyBorder="1">
      <alignment vertical="center"/>
    </xf>
    <xf numFmtId="0" fontId="10" fillId="2" borderId="11" xfId="0" applyFont="1" applyFill="1" applyBorder="1" applyAlignment="1">
      <alignment horizontal="center" vertical="center"/>
    </xf>
    <xf numFmtId="0" fontId="7" fillId="4" borderId="0" xfId="0" applyFont="1" applyFill="1" applyBorder="1" applyAlignment="1">
      <alignment horizontal="center" vertical="center" wrapText="1"/>
    </xf>
    <xf numFmtId="181" fontId="0" fillId="0" borderId="7" xfId="0" applyNumberFormat="1" applyBorder="1">
      <alignment vertical="center"/>
    </xf>
    <xf numFmtId="0" fontId="0" fillId="5" borderId="12" xfId="0" applyFill="1" applyBorder="1" applyAlignment="1" applyProtection="1">
      <alignment horizontal="center" vertical="center"/>
      <protection locked="0"/>
    </xf>
    <xf numFmtId="0" fontId="0" fillId="7" borderId="13" xfId="0" applyFill="1" applyBorder="1" applyProtection="1">
      <alignment vertical="center"/>
      <protection locked="0"/>
    </xf>
    <xf numFmtId="0" fontId="0" fillId="7" borderId="14" xfId="0" applyFill="1" applyBorder="1" applyProtection="1">
      <alignment vertical="center"/>
      <protection locked="0"/>
    </xf>
    <xf numFmtId="179" fontId="0" fillId="5" borderId="15" xfId="0" applyNumberFormat="1" applyFill="1" applyBorder="1" applyAlignment="1" applyProtection="1">
      <alignment vertical="center" wrapText="1"/>
      <protection locked="0"/>
    </xf>
    <xf numFmtId="180" fontId="0" fillId="5" borderId="15" xfId="0" applyNumberFormat="1" applyFill="1" applyBorder="1" applyAlignment="1" applyProtection="1">
      <alignment vertical="center" wrapText="1"/>
      <protection locked="0"/>
    </xf>
    <xf numFmtId="183" fontId="6" fillId="5" borderId="15" xfId="1" applyNumberFormat="1" applyFont="1" applyFill="1" applyBorder="1" applyAlignment="1" applyProtection="1">
      <alignment vertical="center"/>
      <protection locked="0"/>
    </xf>
    <xf numFmtId="0" fontId="0" fillId="5" borderId="15" xfId="0" applyFill="1" applyBorder="1" applyAlignment="1" applyProtection="1">
      <alignment vertical="center" wrapText="1"/>
      <protection locked="0"/>
    </xf>
    <xf numFmtId="181" fontId="0" fillId="5" borderId="15" xfId="0" applyNumberFormat="1" applyFill="1" applyBorder="1" applyAlignment="1" applyProtection="1">
      <alignment vertical="center"/>
      <protection locked="0"/>
    </xf>
    <xf numFmtId="0" fontId="12" fillId="8" borderId="0" xfId="0" applyFont="1" applyFill="1" applyAlignment="1">
      <alignment horizontal="center" vertical="center"/>
    </xf>
    <xf numFmtId="0" fontId="13" fillId="3" borderId="16" xfId="0" applyFont="1" applyFill="1" applyBorder="1" applyAlignment="1">
      <alignment horizontal="center" vertical="center"/>
    </xf>
    <xf numFmtId="0" fontId="7" fillId="4" borderId="0"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7" fillId="4" borderId="17" xfId="0" applyFont="1" applyFill="1" applyBorder="1" applyAlignment="1">
      <alignment horizontal="center" vertical="center" wrapText="1"/>
    </xf>
    <xf numFmtId="0" fontId="14" fillId="3" borderId="18" xfId="0" applyFont="1" applyFill="1" applyBorder="1" applyAlignment="1">
      <alignment horizontal="center" vertical="center"/>
    </xf>
    <xf numFmtId="0" fontId="14" fillId="3" borderId="1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1" xfId="0" applyFont="1" applyFill="1" applyBorder="1" applyAlignment="1">
      <alignment horizontal="center" vertical="center"/>
    </xf>
    <xf numFmtId="177" fontId="15" fillId="0" borderId="4" xfId="0" applyNumberFormat="1" applyFont="1" applyBorder="1" applyAlignment="1">
      <alignment horizontal="center" vertical="center"/>
    </xf>
    <xf numFmtId="0" fontId="8" fillId="9" borderId="8" xfId="0" applyFont="1" applyFill="1" applyBorder="1" applyAlignment="1">
      <alignment horizontal="center" vertical="center"/>
    </xf>
    <xf numFmtId="0" fontId="8" fillId="9" borderId="11" xfId="0" applyFont="1" applyFill="1" applyBorder="1" applyAlignment="1">
      <alignment horizontal="center" vertical="center"/>
    </xf>
    <xf numFmtId="176" fontId="15" fillId="0" borderId="8" xfId="0" applyNumberFormat="1" applyFont="1" applyBorder="1" applyAlignment="1">
      <alignment horizontal="center" vertical="center"/>
    </xf>
    <xf numFmtId="176" fontId="15" fillId="0" borderId="4" xfId="0" applyNumberFormat="1" applyFont="1" applyBorder="1" applyAlignment="1">
      <alignment horizontal="center" vertical="center"/>
    </xf>
    <xf numFmtId="177" fontId="15" fillId="0" borderId="8" xfId="0" applyNumberFormat="1" applyFont="1" applyBorder="1" applyAlignment="1">
      <alignment horizontal="center" vertical="center"/>
    </xf>
    <xf numFmtId="0" fontId="11" fillId="2" borderId="19"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20" xfId="0" applyFont="1" applyFill="1" applyBorder="1" applyAlignment="1">
      <alignment horizontal="left" vertical="top" wrapText="1"/>
    </xf>
    <xf numFmtId="0" fontId="7" fillId="4" borderId="18"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7" fillId="4" borderId="21" xfId="0" applyFont="1" applyFill="1" applyBorder="1" applyAlignment="1" applyProtection="1">
      <alignment horizontal="center" vertical="center" wrapText="1"/>
    </xf>
    <xf numFmtId="0" fontId="0" fillId="5" borderId="2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23" xfId="0" applyFill="1" applyBorder="1" applyAlignment="1" applyProtection="1">
      <alignment horizontal="left" vertical="center"/>
      <protection locked="0"/>
    </xf>
    <xf numFmtId="0" fontId="0" fillId="2" borderId="7" xfId="0" applyFill="1" applyBorder="1" applyAlignment="1">
      <alignment horizontal="center" vertical="center"/>
    </xf>
    <xf numFmtId="0" fontId="0" fillId="5" borderId="22"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23" xfId="0" applyFill="1" applyBorder="1" applyAlignment="1" applyProtection="1">
      <alignment horizontal="center" vertical="center" wrapText="1"/>
      <protection locked="0"/>
    </xf>
    <xf numFmtId="0" fontId="11" fillId="2" borderId="2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26" xfId="0" applyFont="1" applyFill="1" applyBorder="1" applyAlignment="1">
      <alignment horizontal="left" vertical="top" wrapText="1"/>
    </xf>
    <xf numFmtId="0" fontId="11" fillId="2" borderId="27" xfId="0" applyFont="1" applyFill="1" applyBorder="1" applyAlignment="1">
      <alignment horizontal="left" vertical="top" wrapText="1"/>
    </xf>
    <xf numFmtId="0" fontId="11" fillId="2" borderId="28" xfId="0" applyFont="1" applyFill="1" applyBorder="1" applyAlignment="1">
      <alignment horizontal="left" vertical="top" wrapText="1"/>
    </xf>
    <xf numFmtId="0" fontId="7" fillId="4" borderId="0"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17" xfId="0" applyFont="1" applyFill="1" applyBorder="1" applyAlignment="1">
      <alignment horizontal="center" vertical="center"/>
    </xf>
    <xf numFmtId="0" fontId="7" fillId="10" borderId="0" xfId="0" applyFont="1" applyFill="1" applyBorder="1" applyAlignment="1">
      <alignment horizontal="center" vertical="center"/>
    </xf>
    <xf numFmtId="38" fontId="6" fillId="3" borderId="0" xfId="1" applyFont="1" applyFill="1" applyBorder="1" applyAlignment="1">
      <alignment horizontal="left" vertical="center"/>
    </xf>
    <xf numFmtId="38" fontId="6" fillId="2" borderId="11" xfId="1" applyFont="1" applyFill="1" applyBorder="1" applyAlignment="1">
      <alignment horizontal="center" vertical="center"/>
    </xf>
    <xf numFmtId="38" fontId="6" fillId="2" borderId="7" xfId="1" applyFont="1" applyFill="1" applyBorder="1" applyAlignment="1">
      <alignment horizontal="center" vertical="center"/>
    </xf>
    <xf numFmtId="0" fontId="0" fillId="2" borderId="8" xfId="0" applyFill="1" applyBorder="1" applyAlignment="1">
      <alignment horizontal="center" vertical="center" wrapText="1"/>
    </xf>
    <xf numFmtId="0" fontId="0" fillId="2" borderId="11" xfId="0" applyFill="1" applyBorder="1" applyAlignment="1">
      <alignment horizontal="center" vertical="center" wrapText="1"/>
    </xf>
    <xf numFmtId="0" fontId="7" fillId="9" borderId="29"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0" fillId="2" borderId="7" xfId="0"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1" xfId="0" applyFont="1" applyFill="1" applyBorder="1" applyAlignment="1">
      <alignment horizontal="center" vertical="center"/>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31" xfId="0" applyFont="1" applyFill="1" applyBorder="1" applyAlignment="1" applyProtection="1">
      <alignment horizontal="left" vertical="center" wrapText="1"/>
      <protection locked="0"/>
    </xf>
    <xf numFmtId="0" fontId="0" fillId="0" borderId="32" xfId="0" applyFont="1" applyFill="1" applyBorder="1" applyAlignment="1" applyProtection="1">
      <alignment horizontal="left" vertical="center" wrapText="1"/>
      <protection locked="0"/>
    </xf>
    <xf numFmtId="0" fontId="0" fillId="0" borderId="33" xfId="0" applyFont="1" applyFill="1" applyBorder="1" applyAlignment="1" applyProtection="1">
      <alignment horizontal="left" vertical="center" wrapText="1"/>
      <protection locked="0"/>
    </xf>
    <xf numFmtId="0" fontId="11" fillId="2" borderId="3" xfId="0" applyFont="1" applyFill="1" applyBorder="1" applyAlignment="1">
      <alignment horizontal="left" vertical="top"/>
    </xf>
    <xf numFmtId="0" fontId="11" fillId="2" borderId="25" xfId="0" applyFont="1" applyFill="1" applyBorder="1" applyAlignment="1">
      <alignment horizontal="left" vertical="top"/>
    </xf>
    <xf numFmtId="0" fontId="11" fillId="2" borderId="26" xfId="0" applyFont="1" applyFill="1" applyBorder="1" applyAlignment="1">
      <alignment horizontal="left" vertical="top"/>
    </xf>
    <xf numFmtId="0" fontId="11" fillId="2" borderId="27" xfId="0" applyFont="1" applyFill="1" applyBorder="1" applyAlignment="1">
      <alignment horizontal="left" vertical="top"/>
    </xf>
    <xf numFmtId="0" fontId="11" fillId="2" borderId="28" xfId="0" applyFont="1" applyFill="1" applyBorder="1" applyAlignment="1">
      <alignment horizontal="left" vertical="top"/>
    </xf>
    <xf numFmtId="0" fontId="11" fillId="2" borderId="34" xfId="0" applyFont="1" applyFill="1" applyBorder="1" applyAlignment="1">
      <alignment horizontal="left" vertical="top" wrapText="1"/>
    </xf>
    <xf numFmtId="0" fontId="7" fillId="4" borderId="7" xfId="0" applyFont="1" applyFill="1" applyBorder="1" applyAlignment="1">
      <alignment horizontal="center" vertical="center"/>
    </xf>
    <xf numFmtId="182" fontId="0" fillId="0" borderId="35" xfId="0" applyNumberFormat="1" applyBorder="1" applyAlignment="1" applyProtection="1">
      <alignment horizontal="center" vertical="center"/>
      <protection locked="0"/>
    </xf>
    <xf numFmtId="182" fontId="0" fillId="0" borderId="36" xfId="0" applyNumberForma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7" fillId="4" borderId="37" xfId="0" applyFont="1" applyFill="1" applyBorder="1" applyAlignment="1">
      <alignment horizontal="center" vertical="center"/>
    </xf>
    <xf numFmtId="0" fontId="7" fillId="4" borderId="38" xfId="0" applyFont="1" applyFill="1" applyBorder="1" applyAlignment="1">
      <alignment horizontal="center" vertical="center"/>
    </xf>
    <xf numFmtId="0" fontId="0" fillId="0" borderId="35"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7" fillId="4" borderId="40"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0" fillId="5" borderId="12" xfId="0" applyFill="1" applyBorder="1" applyAlignment="1" applyProtection="1">
      <alignment horizontal="left" vertical="center" wrapText="1"/>
      <protection locked="0"/>
    </xf>
    <xf numFmtId="0" fontId="0" fillId="5" borderId="13" xfId="0" applyFill="1" applyBorder="1" applyAlignment="1" applyProtection="1">
      <alignment horizontal="left" vertical="center"/>
      <protection locked="0"/>
    </xf>
    <xf numFmtId="0" fontId="0" fillId="5" borderId="14" xfId="0" applyFill="1" applyBorder="1" applyAlignment="1" applyProtection="1">
      <alignment horizontal="left" vertical="center"/>
      <protection locked="0"/>
    </xf>
    <xf numFmtId="0" fontId="0" fillId="5" borderId="31" xfId="0" applyFill="1" applyBorder="1" applyAlignment="1" applyProtection="1">
      <alignment horizontal="left" vertical="center"/>
      <protection locked="0"/>
    </xf>
    <xf numFmtId="0" fontId="0" fillId="5" borderId="32" xfId="0" applyFill="1" applyBorder="1" applyAlignment="1" applyProtection="1">
      <alignment horizontal="left" vertical="center"/>
      <protection locked="0"/>
    </xf>
    <xf numFmtId="0" fontId="0" fillId="5" borderId="33" xfId="0" applyFill="1" applyBorder="1" applyAlignment="1" applyProtection="1">
      <alignment horizontal="left" vertical="center"/>
      <protection locked="0"/>
    </xf>
    <xf numFmtId="0" fontId="9" fillId="11" borderId="43" xfId="0" applyFont="1" applyFill="1" applyBorder="1" applyAlignment="1">
      <alignment horizontal="left" vertical="center" wrapText="1"/>
    </xf>
    <xf numFmtId="0" fontId="9" fillId="11" borderId="44" xfId="0" applyFont="1" applyFill="1" applyBorder="1" applyAlignment="1">
      <alignment horizontal="left" vertical="center" wrapText="1"/>
    </xf>
    <xf numFmtId="0" fontId="9" fillId="11" borderId="45" xfId="0" applyFont="1" applyFill="1" applyBorder="1" applyAlignment="1">
      <alignment horizontal="left" vertical="center" wrapText="1"/>
    </xf>
    <xf numFmtId="0" fontId="9" fillId="11" borderId="46" xfId="0" applyFont="1" applyFill="1" applyBorder="1" applyAlignment="1">
      <alignment horizontal="left" vertical="center" wrapText="1"/>
    </xf>
    <xf numFmtId="0" fontId="9" fillId="11" borderId="47" xfId="0" applyFont="1" applyFill="1" applyBorder="1" applyAlignment="1">
      <alignment horizontal="left" vertical="center" wrapText="1"/>
    </xf>
    <xf numFmtId="0" fontId="9" fillId="11" borderId="48" xfId="0" applyFont="1" applyFill="1" applyBorder="1" applyAlignment="1">
      <alignment horizontal="left" vertical="center" wrapText="1"/>
    </xf>
    <xf numFmtId="0" fontId="7" fillId="10" borderId="0" xfId="0" applyFont="1" applyFill="1" applyAlignment="1">
      <alignment horizontal="center" vertical="center"/>
    </xf>
    <xf numFmtId="0" fontId="0" fillId="5" borderId="13"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5" borderId="31" xfId="0" applyFill="1" applyBorder="1" applyAlignment="1" applyProtection="1">
      <alignment horizontal="left" vertical="center" wrapText="1"/>
      <protection locked="0"/>
    </xf>
    <xf numFmtId="0" fontId="0" fillId="5" borderId="32" xfId="0" applyFill="1" applyBorder="1" applyAlignment="1" applyProtection="1">
      <alignment horizontal="left" vertical="center" wrapText="1"/>
      <protection locked="0"/>
    </xf>
    <xf numFmtId="0" fontId="0" fillId="5" borderId="33" xfId="0" applyFill="1" applyBorder="1" applyAlignment="1" applyProtection="1">
      <alignment horizontal="left" vertical="center" wrapText="1"/>
      <protection locked="0"/>
    </xf>
  </cellXfs>
  <cellStyles count="4">
    <cellStyle name="桁区切り" xfId="1" builtinId="6"/>
    <cellStyle name="標準" xfId="0" builtinId="0"/>
    <cellStyle name="標準 2" xfId="2"/>
    <cellStyle name="標準 2 2" xfId="3"/>
  </cellStyles>
  <dxfs count="14">
    <dxf>
      <fill>
        <patternFill patternType="mediumGray"/>
      </fill>
    </dxf>
    <dxf>
      <fill>
        <patternFill patternType="mediumGray">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583140</xdr:colOff>
      <xdr:row>22</xdr:row>
      <xdr:rowOff>20108</xdr:rowOff>
    </xdr:from>
    <xdr:to>
      <xdr:col>4</xdr:col>
      <xdr:colOff>188231</xdr:colOff>
      <xdr:row>23</xdr:row>
      <xdr:rowOff>18161</xdr:rowOff>
    </xdr:to>
    <xdr:sp macro="" textlink="">
      <xdr:nvSpPr>
        <xdr:cNvPr id="4" name="下矢印 3"/>
        <xdr:cNvSpPr/>
      </xdr:nvSpPr>
      <xdr:spPr>
        <a:xfrm rot="10800000">
          <a:off x="1989665" y="4160308"/>
          <a:ext cx="364067" cy="24235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513757</xdr:colOff>
      <xdr:row>22</xdr:row>
      <xdr:rowOff>20108</xdr:rowOff>
    </xdr:from>
    <xdr:to>
      <xdr:col>7</xdr:col>
      <xdr:colOff>201321</xdr:colOff>
      <xdr:row>23</xdr:row>
      <xdr:rowOff>18161</xdr:rowOff>
    </xdr:to>
    <xdr:sp macro="" textlink="">
      <xdr:nvSpPr>
        <xdr:cNvPr id="5" name="下矢印 4"/>
        <xdr:cNvSpPr/>
      </xdr:nvSpPr>
      <xdr:spPr>
        <a:xfrm rot="10800000">
          <a:off x="4009432" y="4160308"/>
          <a:ext cx="363600" cy="24235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583140</xdr:colOff>
      <xdr:row>26</xdr:row>
      <xdr:rowOff>20108</xdr:rowOff>
    </xdr:from>
    <xdr:to>
      <xdr:col>4</xdr:col>
      <xdr:colOff>188231</xdr:colOff>
      <xdr:row>27</xdr:row>
      <xdr:rowOff>18161</xdr:rowOff>
    </xdr:to>
    <xdr:sp macro="" textlink="">
      <xdr:nvSpPr>
        <xdr:cNvPr id="6" name="下矢印 5"/>
        <xdr:cNvSpPr/>
      </xdr:nvSpPr>
      <xdr:spPr>
        <a:xfrm rot="10800000">
          <a:off x="1989665" y="4973108"/>
          <a:ext cx="364067" cy="24235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38099</xdr:colOff>
      <xdr:row>15</xdr:row>
      <xdr:rowOff>80540</xdr:rowOff>
    </xdr:from>
    <xdr:to>
      <xdr:col>9</xdr:col>
      <xdr:colOff>3914</xdr:colOff>
      <xdr:row>16</xdr:row>
      <xdr:rowOff>91547</xdr:rowOff>
    </xdr:to>
    <xdr:sp macro="" textlink="">
      <xdr:nvSpPr>
        <xdr:cNvPr id="8" name="下矢印 7"/>
        <xdr:cNvSpPr/>
      </xdr:nvSpPr>
      <xdr:spPr>
        <a:xfrm rot="5400000">
          <a:off x="4656083" y="2983496"/>
          <a:ext cx="178647" cy="5754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402632</xdr:colOff>
      <xdr:row>44</xdr:row>
      <xdr:rowOff>20108</xdr:rowOff>
    </xdr:from>
    <xdr:to>
      <xdr:col>7</xdr:col>
      <xdr:colOff>99316</xdr:colOff>
      <xdr:row>45</xdr:row>
      <xdr:rowOff>8467</xdr:rowOff>
    </xdr:to>
    <xdr:sp macro="" textlink="">
      <xdr:nvSpPr>
        <xdr:cNvPr id="9" name="下矢印 8"/>
        <xdr:cNvSpPr/>
      </xdr:nvSpPr>
      <xdr:spPr>
        <a:xfrm rot="10800000">
          <a:off x="3907832" y="8237008"/>
          <a:ext cx="363600" cy="24235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38099</xdr:colOff>
      <xdr:row>18</xdr:row>
      <xdr:rowOff>90065</xdr:rowOff>
    </xdr:from>
    <xdr:to>
      <xdr:col>9</xdr:col>
      <xdr:colOff>3914</xdr:colOff>
      <xdr:row>19</xdr:row>
      <xdr:rowOff>91790</xdr:rowOff>
    </xdr:to>
    <xdr:sp macro="" textlink="">
      <xdr:nvSpPr>
        <xdr:cNvPr id="10" name="下矢印 9"/>
        <xdr:cNvSpPr/>
      </xdr:nvSpPr>
      <xdr:spPr>
        <a:xfrm rot="5400000">
          <a:off x="4656083" y="3372116"/>
          <a:ext cx="178647" cy="5754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33</xdr:row>
      <xdr:rowOff>47625</xdr:rowOff>
    </xdr:from>
    <xdr:to>
      <xdr:col>6</xdr:col>
      <xdr:colOff>13524</xdr:colOff>
      <xdr:row>33</xdr:row>
      <xdr:rowOff>230082</xdr:rowOff>
    </xdr:to>
    <xdr:sp macro="" textlink="">
      <xdr:nvSpPr>
        <xdr:cNvPr id="12" name="下矢印 11"/>
        <xdr:cNvSpPr/>
      </xdr:nvSpPr>
      <xdr:spPr>
        <a:xfrm rot="5400000">
          <a:off x="2834904" y="6335766"/>
          <a:ext cx="182457" cy="5754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82096</xdr:colOff>
      <xdr:row>49</xdr:row>
      <xdr:rowOff>114300</xdr:rowOff>
    </xdr:from>
    <xdr:to>
      <xdr:col>6</xdr:col>
      <xdr:colOff>709066</xdr:colOff>
      <xdr:row>49</xdr:row>
      <xdr:rowOff>296757</xdr:rowOff>
    </xdr:to>
    <xdr:sp macro="" textlink="">
      <xdr:nvSpPr>
        <xdr:cNvPr id="15" name="下矢印 14"/>
        <xdr:cNvSpPr/>
      </xdr:nvSpPr>
      <xdr:spPr>
        <a:xfrm rot="5400000">
          <a:off x="3809629" y="9420142"/>
          <a:ext cx="182457" cy="56997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571347</xdr:colOff>
      <xdr:row>53</xdr:row>
      <xdr:rowOff>10582</xdr:rowOff>
    </xdr:from>
    <xdr:to>
      <xdr:col>5</xdr:col>
      <xdr:colOff>195260</xdr:colOff>
      <xdr:row>53</xdr:row>
      <xdr:rowOff>251782</xdr:rowOff>
    </xdr:to>
    <xdr:sp macro="" textlink="">
      <xdr:nvSpPr>
        <xdr:cNvPr id="22" name="下矢印 21"/>
        <xdr:cNvSpPr/>
      </xdr:nvSpPr>
      <xdr:spPr>
        <a:xfrm>
          <a:off x="2698597" y="10665882"/>
          <a:ext cx="363600" cy="2412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342761</xdr:colOff>
      <xdr:row>61</xdr:row>
      <xdr:rowOff>944</xdr:rowOff>
    </xdr:from>
    <xdr:to>
      <xdr:col>9</xdr:col>
      <xdr:colOff>7745</xdr:colOff>
      <xdr:row>62</xdr:row>
      <xdr:rowOff>844</xdr:rowOff>
    </xdr:to>
    <xdr:sp macro="" textlink="">
      <xdr:nvSpPr>
        <xdr:cNvPr id="23" name="下矢印 22"/>
        <xdr:cNvSpPr/>
      </xdr:nvSpPr>
      <xdr:spPr>
        <a:xfrm rot="10800000">
          <a:off x="5156061" y="12396144"/>
          <a:ext cx="363600" cy="2412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197603</xdr:colOff>
      <xdr:row>53</xdr:row>
      <xdr:rowOff>10582</xdr:rowOff>
    </xdr:from>
    <xdr:to>
      <xdr:col>11</xdr:col>
      <xdr:colOff>598495</xdr:colOff>
      <xdr:row>53</xdr:row>
      <xdr:rowOff>251782</xdr:rowOff>
    </xdr:to>
    <xdr:sp macro="" textlink="">
      <xdr:nvSpPr>
        <xdr:cNvPr id="24" name="下矢印 23"/>
        <xdr:cNvSpPr/>
      </xdr:nvSpPr>
      <xdr:spPr>
        <a:xfrm>
          <a:off x="7112753" y="10665882"/>
          <a:ext cx="363600" cy="2412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523282</xdr:colOff>
      <xdr:row>26</xdr:row>
      <xdr:rowOff>6753</xdr:rowOff>
    </xdr:from>
    <xdr:to>
      <xdr:col>8</xdr:col>
      <xdr:colOff>188925</xdr:colOff>
      <xdr:row>26</xdr:row>
      <xdr:rowOff>247953</xdr:rowOff>
    </xdr:to>
    <xdr:sp macro="" textlink="">
      <xdr:nvSpPr>
        <xdr:cNvPr id="16" name="下矢印 15"/>
        <xdr:cNvSpPr/>
      </xdr:nvSpPr>
      <xdr:spPr>
        <a:xfrm rot="10800000">
          <a:off x="4657132" y="4959753"/>
          <a:ext cx="363600" cy="2412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86"/>
  <sheetViews>
    <sheetView tabSelected="1" view="pageBreakPreview" zoomScale="70" zoomScaleNormal="70" zoomScaleSheetLayoutView="70" workbookViewId="0">
      <selection activeCell="E59" sqref="E59"/>
    </sheetView>
  </sheetViews>
  <sheetFormatPr defaultRowHeight="13.5" x14ac:dyDescent="0.15"/>
  <cols>
    <col min="1" max="1" width="2.25" customWidth="1"/>
    <col min="2" max="2" width="14.875" customWidth="1"/>
    <col min="3" max="3" width="15.625" customWidth="1"/>
    <col min="4" max="4" width="13.375" customWidth="1"/>
    <col min="5" max="5" width="11" customWidth="1"/>
    <col min="6" max="6" width="13.375" customWidth="1"/>
    <col min="7" max="13" width="11" customWidth="1"/>
    <col min="14" max="14" width="1.875" customWidth="1"/>
  </cols>
  <sheetData>
    <row r="2" spans="2:23" ht="19.899999999999999" customHeight="1" x14ac:dyDescent="0.15">
      <c r="B2" s="51" t="s">
        <v>99</v>
      </c>
      <c r="C2" s="51"/>
      <c r="D2" s="51"/>
      <c r="E2" s="51"/>
      <c r="F2" s="51"/>
      <c r="G2" s="51"/>
      <c r="H2" s="51"/>
      <c r="I2" s="51"/>
      <c r="J2" s="51"/>
      <c r="K2" s="51"/>
      <c r="L2" s="51"/>
      <c r="M2" s="51"/>
    </row>
    <row r="3" spans="2:23" ht="4.1500000000000004" customHeight="1" x14ac:dyDescent="0.15">
      <c r="B3" s="6"/>
      <c r="C3" s="6"/>
      <c r="D3" s="6"/>
      <c r="E3" s="6"/>
      <c r="F3" s="6"/>
      <c r="G3" s="6"/>
      <c r="H3" s="6"/>
      <c r="I3" s="6"/>
      <c r="J3" s="6"/>
      <c r="K3" s="6"/>
      <c r="L3" s="6"/>
      <c r="M3" s="6"/>
    </row>
    <row r="4" spans="2:23" ht="27.6" customHeight="1" x14ac:dyDescent="0.15">
      <c r="B4" s="52" t="s">
        <v>100</v>
      </c>
      <c r="C4" s="52"/>
      <c r="D4" s="52"/>
      <c r="E4" s="52"/>
      <c r="F4" s="52"/>
      <c r="G4" s="52"/>
      <c r="H4" s="52"/>
      <c r="I4" s="52"/>
      <c r="J4" s="52"/>
      <c r="K4" s="52"/>
      <c r="L4" s="52"/>
      <c r="M4" s="52"/>
    </row>
    <row r="5" spans="2:23" ht="4.1500000000000004" customHeight="1" x14ac:dyDescent="0.15">
      <c r="B5" s="6"/>
      <c r="C5" s="6"/>
      <c r="D5" s="6"/>
      <c r="E5" s="6"/>
      <c r="F5" s="6"/>
      <c r="G5" s="6"/>
      <c r="H5" s="6"/>
      <c r="I5" s="6"/>
      <c r="J5" s="6"/>
      <c r="K5" s="6"/>
      <c r="L5" s="6"/>
      <c r="M5" s="6"/>
    </row>
    <row r="6" spans="2:23" ht="19.899999999999999" customHeight="1" x14ac:dyDescent="0.15">
      <c r="B6" s="138" t="s">
        <v>101</v>
      </c>
      <c r="C6" s="139"/>
      <c r="D6" s="139"/>
      <c r="E6" s="139"/>
      <c r="F6" s="139"/>
      <c r="G6" s="139"/>
      <c r="H6" s="139"/>
      <c r="I6" s="139"/>
      <c r="J6" s="139"/>
      <c r="K6" s="139"/>
      <c r="L6" s="139"/>
      <c r="M6" s="140"/>
    </row>
    <row r="7" spans="2:23" ht="19.899999999999999" customHeight="1" x14ac:dyDescent="0.15">
      <c r="B7" s="141"/>
      <c r="C7" s="142"/>
      <c r="D7" s="142"/>
      <c r="E7" s="142"/>
      <c r="F7" s="142"/>
      <c r="G7" s="142"/>
      <c r="H7" s="142"/>
      <c r="I7" s="142"/>
      <c r="J7" s="142"/>
      <c r="K7" s="142"/>
      <c r="L7" s="142"/>
      <c r="M7" s="143"/>
    </row>
    <row r="8" spans="2:23" ht="4.1500000000000004" customHeight="1" thickBot="1" x14ac:dyDescent="0.2">
      <c r="B8" s="36"/>
      <c r="C8" s="36"/>
      <c r="D8" s="36"/>
      <c r="E8" s="36"/>
      <c r="F8" s="36"/>
      <c r="G8" s="36"/>
      <c r="H8" s="36"/>
      <c r="I8" s="36"/>
      <c r="J8" s="36"/>
      <c r="K8" s="36"/>
      <c r="L8" s="36"/>
      <c r="M8" s="36"/>
    </row>
    <row r="9" spans="2:23" ht="19.899999999999999" customHeight="1" thickBot="1" x14ac:dyDescent="0.2">
      <c r="B9" s="123" t="s">
        <v>0</v>
      </c>
      <c r="C9" s="124"/>
      <c r="D9" s="125" t="s">
        <v>16</v>
      </c>
      <c r="E9" s="126"/>
      <c r="F9" s="126"/>
      <c r="G9" s="126"/>
      <c r="H9" s="126"/>
      <c r="I9" s="126"/>
      <c r="J9" s="126"/>
      <c r="K9" s="126"/>
      <c r="L9" s="126"/>
      <c r="M9" s="127"/>
    </row>
    <row r="10" spans="2:23" ht="10.15" customHeight="1" x14ac:dyDescent="0.15">
      <c r="B10" s="6"/>
      <c r="C10" s="6"/>
      <c r="D10" s="6"/>
      <c r="E10" s="6"/>
      <c r="F10" s="6"/>
      <c r="G10" s="6"/>
      <c r="H10" s="6"/>
      <c r="I10" s="6"/>
      <c r="J10" s="6"/>
      <c r="K10" s="6"/>
      <c r="L10" s="6"/>
      <c r="M10" s="6"/>
    </row>
    <row r="11" spans="2:23" x14ac:dyDescent="0.15">
      <c r="B11" s="144" t="s">
        <v>2</v>
      </c>
      <c r="C11" s="144"/>
      <c r="D11" s="144"/>
      <c r="E11" s="144"/>
      <c r="F11" s="144"/>
      <c r="G11" s="144"/>
      <c r="H11" s="144"/>
      <c r="I11" s="144"/>
      <c r="J11" s="144"/>
      <c r="K11" s="144"/>
      <c r="L11" s="144"/>
      <c r="M11" s="144"/>
    </row>
    <row r="12" spans="2:23" ht="4.1500000000000004" customHeight="1" thickBot="1" x14ac:dyDescent="0.2">
      <c r="B12" s="6"/>
      <c r="C12" s="6"/>
      <c r="D12" s="6"/>
      <c r="E12" s="6"/>
      <c r="F12" s="6"/>
      <c r="G12" s="6"/>
      <c r="H12" s="6"/>
      <c r="I12" s="6"/>
      <c r="J12" s="6"/>
      <c r="K12" s="6"/>
      <c r="L12" s="6"/>
      <c r="M12" s="6"/>
    </row>
    <row r="13" spans="2:23" ht="13.5" customHeight="1" x14ac:dyDescent="0.15">
      <c r="B13" s="128" t="s">
        <v>19</v>
      </c>
      <c r="C13" s="129"/>
      <c r="D13" s="43" t="s">
        <v>1</v>
      </c>
      <c r="E13" s="133" t="s">
        <v>13</v>
      </c>
      <c r="F13" s="133"/>
      <c r="G13" s="44"/>
      <c r="H13" s="44"/>
      <c r="I13" s="44"/>
      <c r="J13" s="44"/>
      <c r="K13" s="44"/>
      <c r="L13" s="44"/>
      <c r="M13" s="45"/>
      <c r="W13" s="4"/>
    </row>
    <row r="14" spans="2:23" ht="14.25" thickBot="1" x14ac:dyDescent="0.2">
      <c r="B14" s="130"/>
      <c r="C14" s="131"/>
      <c r="D14" s="135" t="s">
        <v>20</v>
      </c>
      <c r="E14" s="136"/>
      <c r="F14" s="136" t="s">
        <v>21</v>
      </c>
      <c r="G14" s="136"/>
      <c r="H14" s="136" t="s">
        <v>22</v>
      </c>
      <c r="I14" s="136"/>
      <c r="J14" s="136"/>
      <c r="K14" s="136"/>
      <c r="L14" s="136"/>
      <c r="M14" s="137"/>
    </row>
    <row r="15" spans="2:23" ht="3.75" customHeight="1" thickBot="1" x14ac:dyDescent="0.2">
      <c r="B15" s="19"/>
      <c r="C15" s="7"/>
      <c r="D15" s="20"/>
      <c r="E15" s="8"/>
      <c r="F15" s="8"/>
      <c r="G15" s="8"/>
      <c r="H15" s="8"/>
      <c r="I15" s="8"/>
      <c r="J15" s="8"/>
      <c r="K15" s="8"/>
      <c r="L15" s="8"/>
      <c r="M15" s="8"/>
    </row>
    <row r="16" spans="2:23" x14ac:dyDescent="0.15">
      <c r="B16" s="128" t="s">
        <v>15</v>
      </c>
      <c r="C16" s="129"/>
      <c r="D16" s="132" t="s">
        <v>82</v>
      </c>
      <c r="E16" s="145"/>
      <c r="F16" s="145"/>
      <c r="G16" s="145"/>
      <c r="H16" s="146"/>
      <c r="I16" s="6"/>
      <c r="J16" s="81" t="s">
        <v>77</v>
      </c>
      <c r="K16" s="82"/>
      <c r="L16" s="82"/>
      <c r="M16" s="83"/>
    </row>
    <row r="17" spans="2:26" ht="14.25" thickBot="1" x14ac:dyDescent="0.2">
      <c r="B17" s="130"/>
      <c r="C17" s="131"/>
      <c r="D17" s="147"/>
      <c r="E17" s="148"/>
      <c r="F17" s="148"/>
      <c r="G17" s="148"/>
      <c r="H17" s="149"/>
      <c r="I17" s="6"/>
      <c r="J17" s="84"/>
      <c r="K17" s="85"/>
      <c r="L17" s="85"/>
      <c r="M17" s="86"/>
    </row>
    <row r="18" spans="2:26" s="1" customFormat="1" ht="3.75" customHeight="1" thickBot="1" x14ac:dyDescent="0.2">
      <c r="B18" s="19"/>
      <c r="C18" s="7"/>
      <c r="D18" s="20"/>
      <c r="E18" s="8"/>
      <c r="F18" s="8"/>
      <c r="G18" s="8"/>
      <c r="H18" s="8"/>
      <c r="I18" s="10"/>
      <c r="J18" s="13"/>
      <c r="K18" s="26"/>
      <c r="L18" s="26"/>
      <c r="M18" s="21"/>
    </row>
    <row r="19" spans="2:26" x14ac:dyDescent="0.15">
      <c r="B19" s="128" t="s">
        <v>14</v>
      </c>
      <c r="C19" s="129"/>
      <c r="D19" s="132" t="s">
        <v>17</v>
      </c>
      <c r="E19" s="133"/>
      <c r="F19" s="133"/>
      <c r="G19" s="133"/>
      <c r="H19" s="134"/>
      <c r="I19" s="6"/>
      <c r="J19" s="81" t="s">
        <v>8</v>
      </c>
      <c r="K19" s="82"/>
      <c r="L19" s="82"/>
      <c r="M19" s="83"/>
    </row>
    <row r="20" spans="2:26" ht="14.25" thickBot="1" x14ac:dyDescent="0.2">
      <c r="B20" s="130"/>
      <c r="C20" s="131"/>
      <c r="D20" s="135"/>
      <c r="E20" s="136"/>
      <c r="F20" s="136"/>
      <c r="G20" s="136"/>
      <c r="H20" s="137"/>
      <c r="I20" s="6"/>
      <c r="J20" s="84"/>
      <c r="K20" s="85"/>
      <c r="L20" s="85"/>
      <c r="M20" s="86"/>
      <c r="Q20" t="s">
        <v>26</v>
      </c>
    </row>
    <row r="21" spans="2:26" ht="4.1500000000000004" customHeight="1" thickBot="1" x14ac:dyDescent="0.2">
      <c r="B21" s="6"/>
      <c r="C21" s="6"/>
      <c r="D21" s="6"/>
      <c r="E21" s="6"/>
      <c r="F21" s="6"/>
      <c r="G21" s="6"/>
      <c r="H21" s="6"/>
      <c r="I21" s="6"/>
      <c r="J21" s="6"/>
      <c r="K21" s="6"/>
      <c r="L21" s="6"/>
      <c r="M21" s="6"/>
      <c r="Q21" t="s">
        <v>27</v>
      </c>
      <c r="U21">
        <f>IF(D16=Q21,1,0)</f>
        <v>0</v>
      </c>
    </row>
    <row r="22" spans="2:26" ht="19.899999999999999" customHeight="1" thickBot="1" x14ac:dyDescent="0.2">
      <c r="B22" s="118" t="s">
        <v>50</v>
      </c>
      <c r="C22" s="103"/>
      <c r="D22" s="119">
        <v>0</v>
      </c>
      <c r="E22" s="120"/>
      <c r="F22" s="24" t="s">
        <v>3</v>
      </c>
      <c r="G22" s="77" t="s">
        <v>10</v>
      </c>
      <c r="H22" s="77"/>
      <c r="I22" s="6"/>
      <c r="J22" s="6"/>
      <c r="K22" s="6"/>
      <c r="L22" s="6"/>
      <c r="M22" s="6"/>
      <c r="Q22" t="s">
        <v>39</v>
      </c>
      <c r="U22">
        <f t="shared" ref="U22:U29" si="0">IF(D17=Q22,1,0)</f>
        <v>0</v>
      </c>
    </row>
    <row r="23" spans="2:26" ht="19.899999999999999" customHeight="1" x14ac:dyDescent="0.15">
      <c r="B23" s="25"/>
      <c r="C23" s="25"/>
      <c r="D23" s="25"/>
      <c r="E23" s="25"/>
      <c r="F23" s="25"/>
      <c r="G23" s="25"/>
      <c r="H23" s="25"/>
      <c r="I23" s="6"/>
      <c r="J23" s="6"/>
      <c r="K23" s="6"/>
      <c r="L23" s="6"/>
      <c r="M23" s="6"/>
      <c r="Q23" t="s">
        <v>28</v>
      </c>
      <c r="U23">
        <f t="shared" si="0"/>
        <v>0</v>
      </c>
      <c r="X23">
        <f>IF(OR(D16=Q20,D16=Q30,D16=Q31,D16=Q32,D16=Q33,D16=Q34,D16=Q35),1,0)</f>
        <v>1</v>
      </c>
      <c r="Y23">
        <f>IF($E$50&lt;&gt;100,1,0)</f>
        <v>1</v>
      </c>
      <c r="Z23">
        <f>IF(OR(X23=0,Y23=0),0,1)</f>
        <v>1</v>
      </c>
    </row>
    <row r="24" spans="2:26" ht="19.899999999999999" customHeight="1" x14ac:dyDescent="0.15">
      <c r="B24" s="117" t="s">
        <v>86</v>
      </c>
      <c r="C24" s="117"/>
      <c r="D24" s="117"/>
      <c r="E24" s="117"/>
      <c r="F24" s="117"/>
      <c r="G24" s="117"/>
      <c r="H24" s="117"/>
      <c r="I24" s="117"/>
      <c r="J24" s="117"/>
      <c r="K24" s="117"/>
      <c r="L24" s="117"/>
      <c r="M24" s="117"/>
      <c r="Q24" t="s">
        <v>29</v>
      </c>
      <c r="U24">
        <f t="shared" si="0"/>
        <v>0</v>
      </c>
    </row>
    <row r="25" spans="2:26" ht="4.1500000000000004" customHeight="1" thickBot="1" x14ac:dyDescent="0.2">
      <c r="B25" s="11"/>
      <c r="C25" s="11"/>
      <c r="D25" s="11"/>
      <c r="E25" s="11"/>
      <c r="F25" s="17"/>
      <c r="G25" s="11"/>
      <c r="H25" s="11"/>
      <c r="I25" s="11"/>
      <c r="J25" s="11"/>
      <c r="K25" s="11"/>
      <c r="L25" s="11"/>
      <c r="M25" s="11"/>
      <c r="Q25" t="s">
        <v>40</v>
      </c>
      <c r="U25">
        <f t="shared" si="0"/>
        <v>0</v>
      </c>
    </row>
    <row r="26" spans="2:26" ht="19.899999999999999" customHeight="1" thickBot="1" x14ac:dyDescent="0.2">
      <c r="B26" s="118" t="s">
        <v>4</v>
      </c>
      <c r="C26" s="103"/>
      <c r="D26" s="121">
        <v>0</v>
      </c>
      <c r="E26" s="122"/>
      <c r="F26" s="5" t="s">
        <v>7</v>
      </c>
      <c r="G26" s="11"/>
      <c r="H26" s="121" t="s">
        <v>82</v>
      </c>
      <c r="I26" s="122"/>
      <c r="J26" s="11"/>
      <c r="K26" s="11"/>
      <c r="L26" s="11"/>
      <c r="M26" s="11"/>
      <c r="Q26" t="s">
        <v>41</v>
      </c>
      <c r="U26">
        <f t="shared" si="0"/>
        <v>0</v>
      </c>
    </row>
    <row r="27" spans="2:26" ht="19.899999999999999" customHeight="1" x14ac:dyDescent="0.15">
      <c r="B27" s="25"/>
      <c r="C27" s="25"/>
      <c r="D27" s="25"/>
      <c r="E27" s="25"/>
      <c r="F27" s="25"/>
      <c r="G27" s="11"/>
      <c r="H27" s="11"/>
      <c r="I27" s="11"/>
      <c r="J27" s="11"/>
      <c r="K27" s="11"/>
      <c r="L27" s="11"/>
      <c r="M27" s="11"/>
      <c r="Q27" t="s">
        <v>32</v>
      </c>
      <c r="U27">
        <f t="shared" si="0"/>
        <v>0</v>
      </c>
    </row>
    <row r="28" spans="2:26" ht="28.9" customHeight="1" x14ac:dyDescent="0.15">
      <c r="B28" s="117" t="s">
        <v>90</v>
      </c>
      <c r="C28" s="117"/>
      <c r="D28" s="117"/>
      <c r="E28" s="117"/>
      <c r="F28" s="117"/>
      <c r="G28" s="117"/>
      <c r="H28" s="117"/>
      <c r="I28" s="117"/>
      <c r="J28" s="117"/>
      <c r="K28" s="117"/>
      <c r="L28" s="117"/>
      <c r="M28" s="117"/>
      <c r="Q28" t="s">
        <v>33</v>
      </c>
      <c r="U28">
        <f t="shared" si="0"/>
        <v>0</v>
      </c>
    </row>
    <row r="29" spans="2:26" ht="10.15" customHeight="1" x14ac:dyDescent="0.15">
      <c r="B29" s="6"/>
      <c r="C29" s="6"/>
      <c r="D29" s="6"/>
      <c r="E29" s="6"/>
      <c r="F29" s="6"/>
      <c r="G29" s="6"/>
      <c r="H29" s="6"/>
      <c r="I29" s="6"/>
      <c r="J29" s="6"/>
      <c r="K29" s="6"/>
      <c r="L29" s="6"/>
      <c r="M29" s="6"/>
      <c r="Q29" t="s">
        <v>30</v>
      </c>
      <c r="U29">
        <f t="shared" si="0"/>
        <v>0</v>
      </c>
    </row>
    <row r="30" spans="2:26" x14ac:dyDescent="0.15">
      <c r="B30" s="90" t="s">
        <v>52</v>
      </c>
      <c r="C30" s="90"/>
      <c r="D30" s="90"/>
      <c r="E30" s="90"/>
      <c r="F30" s="90"/>
      <c r="G30" s="90"/>
      <c r="H30" s="90"/>
      <c r="I30" s="90"/>
      <c r="J30" s="90"/>
      <c r="K30" s="90"/>
      <c r="L30" s="90"/>
      <c r="M30" s="90"/>
      <c r="Q30" t="s">
        <v>34</v>
      </c>
      <c r="U30">
        <f t="shared" ref="U30:U35" si="1">IF(D25=Q30,0,1)</f>
        <v>1</v>
      </c>
    </row>
    <row r="31" spans="2:26" ht="4.1500000000000004" customHeight="1" x14ac:dyDescent="0.15">
      <c r="B31" s="6"/>
      <c r="C31" s="6"/>
      <c r="D31" s="6"/>
      <c r="E31" s="6"/>
      <c r="F31" s="6"/>
      <c r="G31" s="6"/>
      <c r="H31" s="6"/>
      <c r="I31" s="6"/>
      <c r="J31" s="6"/>
      <c r="K31" s="6"/>
      <c r="L31" s="6"/>
      <c r="M31" s="6"/>
      <c r="Q31" t="s">
        <v>35</v>
      </c>
      <c r="U31">
        <f t="shared" si="1"/>
        <v>1</v>
      </c>
    </row>
    <row r="32" spans="2:26" ht="19.149999999999999" customHeight="1" x14ac:dyDescent="0.15">
      <c r="B32" s="6" t="s">
        <v>76</v>
      </c>
      <c r="C32" s="6"/>
      <c r="D32" s="6"/>
      <c r="E32" s="6"/>
      <c r="F32" s="6"/>
      <c r="G32" s="6"/>
      <c r="H32" s="6"/>
      <c r="I32" s="6"/>
      <c r="J32" s="6"/>
      <c r="K32" s="6"/>
      <c r="L32" s="6"/>
      <c r="M32" s="6"/>
      <c r="Q32" t="s">
        <v>36</v>
      </c>
      <c r="U32">
        <f t="shared" si="1"/>
        <v>1</v>
      </c>
    </row>
    <row r="33" spans="2:23" ht="3.6" customHeight="1" thickBot="1" x14ac:dyDescent="0.2">
      <c r="B33" s="6"/>
      <c r="C33" s="6"/>
      <c r="D33" s="6"/>
      <c r="E33" s="6"/>
      <c r="F33" s="6"/>
      <c r="G33" s="6"/>
      <c r="H33" s="6"/>
      <c r="I33" s="6"/>
      <c r="J33" s="6"/>
      <c r="K33" s="6"/>
      <c r="L33" s="6"/>
      <c r="M33" s="6"/>
      <c r="Q33" t="s">
        <v>37</v>
      </c>
      <c r="U33">
        <f t="shared" si="1"/>
        <v>1</v>
      </c>
    </row>
    <row r="34" spans="2:23" ht="25.15" customHeight="1" thickBot="1" x14ac:dyDescent="0.2">
      <c r="B34" s="100" t="s">
        <v>11</v>
      </c>
      <c r="C34" s="101"/>
      <c r="D34" s="46">
        <v>0</v>
      </c>
      <c r="E34" s="18" t="s">
        <v>43</v>
      </c>
      <c r="F34" s="6"/>
      <c r="G34" s="81" t="s">
        <v>87</v>
      </c>
      <c r="H34" s="82"/>
      <c r="I34" s="82"/>
      <c r="J34" s="82"/>
      <c r="K34" s="82"/>
      <c r="L34" s="82"/>
      <c r="M34" s="83"/>
      <c r="Q34" t="s">
        <v>38</v>
      </c>
      <c r="U34">
        <f t="shared" si="1"/>
        <v>1</v>
      </c>
    </row>
    <row r="35" spans="2:23" ht="16.149999999999999" customHeight="1" x14ac:dyDescent="0.15">
      <c r="B35" s="22"/>
      <c r="C35" s="22"/>
      <c r="D35" s="22"/>
      <c r="E35" s="9"/>
      <c r="F35" s="9"/>
      <c r="G35" s="84"/>
      <c r="H35" s="85"/>
      <c r="I35" s="85"/>
      <c r="J35" s="85"/>
      <c r="K35" s="85"/>
      <c r="L35" s="85"/>
      <c r="M35" s="86"/>
      <c r="Q35" t="s">
        <v>31</v>
      </c>
      <c r="U35">
        <f t="shared" si="1"/>
        <v>1</v>
      </c>
    </row>
    <row r="36" spans="2:23" ht="3.6" customHeight="1" x14ac:dyDescent="0.15">
      <c r="B36" s="10"/>
      <c r="C36" s="6"/>
      <c r="D36" s="6"/>
      <c r="E36" s="6"/>
      <c r="F36" s="6"/>
      <c r="G36" s="6"/>
      <c r="H36" s="6"/>
      <c r="I36" s="6"/>
      <c r="J36" s="6"/>
      <c r="K36" s="6"/>
      <c r="L36" s="6"/>
      <c r="M36" s="6"/>
    </row>
    <row r="37" spans="2:23" ht="21" customHeight="1" x14ac:dyDescent="0.15">
      <c r="B37" s="103" t="s">
        <v>44</v>
      </c>
      <c r="C37" s="104"/>
      <c r="D37" s="105"/>
      <c r="E37" s="38">
        <f>1*24*365*D34/100</f>
        <v>0</v>
      </c>
      <c r="F37" s="99" t="s">
        <v>45</v>
      </c>
      <c r="G37" s="99"/>
      <c r="H37" s="6"/>
      <c r="I37" s="6"/>
      <c r="J37" s="6"/>
      <c r="K37" s="6"/>
      <c r="L37" s="6"/>
      <c r="M37" s="6"/>
    </row>
    <row r="38" spans="2:23" ht="3.6" customHeight="1" x14ac:dyDescent="0.15">
      <c r="B38" s="10"/>
      <c r="C38" s="6"/>
      <c r="D38" s="6"/>
      <c r="E38" s="6"/>
      <c r="F38" s="6"/>
      <c r="G38" s="6"/>
      <c r="H38" s="6"/>
      <c r="I38" s="6"/>
      <c r="J38" s="6"/>
      <c r="K38" s="6"/>
      <c r="L38" s="6"/>
      <c r="M38" s="6"/>
    </row>
    <row r="39" spans="2:23" ht="21" customHeight="1" x14ac:dyDescent="0.15">
      <c r="B39" s="100" t="s">
        <v>89</v>
      </c>
      <c r="C39" s="101"/>
      <c r="D39" s="102"/>
      <c r="E39" s="35">
        <v>0.57899999999999996</v>
      </c>
      <c r="F39" s="54" t="s">
        <v>46</v>
      </c>
      <c r="G39" s="56"/>
      <c r="H39" s="6"/>
      <c r="I39" s="6"/>
      <c r="J39" s="6"/>
      <c r="K39" s="6"/>
      <c r="L39" s="6"/>
      <c r="M39" s="6"/>
    </row>
    <row r="40" spans="2:23" ht="3.6" customHeight="1" x14ac:dyDescent="0.15">
      <c r="B40" s="10"/>
      <c r="C40" s="6"/>
      <c r="D40" s="6"/>
      <c r="E40" s="6"/>
      <c r="F40" s="6"/>
      <c r="G40" s="6"/>
      <c r="H40" s="6"/>
      <c r="I40" s="6"/>
      <c r="J40" s="6"/>
      <c r="K40" s="6"/>
      <c r="L40" s="6"/>
      <c r="M40" s="6"/>
    </row>
    <row r="41" spans="2:23" ht="21" customHeight="1" x14ac:dyDescent="0.15">
      <c r="B41" s="103" t="s">
        <v>47</v>
      </c>
      <c r="C41" s="104"/>
      <c r="D41" s="105"/>
      <c r="E41" s="38">
        <f>E37*E39</f>
        <v>0</v>
      </c>
      <c r="F41" s="77" t="s">
        <v>48</v>
      </c>
      <c r="G41" s="77"/>
      <c r="H41" s="6"/>
      <c r="I41" s="6"/>
      <c r="J41" s="6"/>
      <c r="K41" s="6"/>
      <c r="L41" s="6"/>
      <c r="M41" s="6"/>
    </row>
    <row r="42" spans="2:23" ht="4.1500000000000004" customHeight="1" thickBot="1" x14ac:dyDescent="0.2">
      <c r="B42" s="14"/>
      <c r="C42" s="14"/>
      <c r="D42" s="14"/>
      <c r="E42" s="14"/>
      <c r="F42" s="14"/>
      <c r="G42" s="14"/>
      <c r="H42" s="14"/>
      <c r="I42" s="14"/>
      <c r="J42" s="14"/>
      <c r="K42" s="15"/>
      <c r="L42" s="16"/>
      <c r="M42" s="16"/>
    </row>
    <row r="43" spans="2:23" ht="18.600000000000001" customHeight="1" x14ac:dyDescent="0.15">
      <c r="B43" s="100" t="s">
        <v>12</v>
      </c>
      <c r="C43" s="106" t="s">
        <v>18</v>
      </c>
      <c r="D43" s="107"/>
      <c r="E43" s="107"/>
      <c r="F43" s="107"/>
      <c r="G43" s="107"/>
      <c r="H43" s="107"/>
      <c r="I43" s="107"/>
      <c r="J43" s="107"/>
      <c r="K43" s="107"/>
      <c r="L43" s="107"/>
      <c r="M43" s="108"/>
      <c r="Q43" s="29" t="s">
        <v>49</v>
      </c>
      <c r="W43" s="29" t="s">
        <v>68</v>
      </c>
    </row>
    <row r="44" spans="2:23" ht="18.600000000000001" customHeight="1" thickBot="1" x14ac:dyDescent="0.2">
      <c r="B44" s="100"/>
      <c r="C44" s="109"/>
      <c r="D44" s="110"/>
      <c r="E44" s="110"/>
      <c r="F44" s="110"/>
      <c r="G44" s="110"/>
      <c r="H44" s="110"/>
      <c r="I44" s="110"/>
      <c r="J44" s="110"/>
      <c r="K44" s="110"/>
      <c r="L44" s="110"/>
      <c r="M44" s="111"/>
      <c r="Q44" t="s">
        <v>25</v>
      </c>
      <c r="R44">
        <v>2.4900000000000002</v>
      </c>
      <c r="S44" t="s">
        <v>60</v>
      </c>
      <c r="T44">
        <v>36.700000000000003</v>
      </c>
      <c r="U44" t="s">
        <v>61</v>
      </c>
      <c r="W44" t="s">
        <v>54</v>
      </c>
    </row>
    <row r="45" spans="2:23" ht="19.899999999999999" customHeight="1" x14ac:dyDescent="0.15">
      <c r="B45" s="6"/>
      <c r="C45" s="6"/>
      <c r="D45" s="6"/>
      <c r="E45" s="6"/>
      <c r="F45" s="6"/>
      <c r="G45" s="6"/>
      <c r="H45" s="6"/>
      <c r="I45" s="6"/>
      <c r="J45" s="6"/>
      <c r="K45" s="6"/>
      <c r="L45" s="6"/>
      <c r="M45" s="6"/>
      <c r="Q45" s="3" t="s">
        <v>9</v>
      </c>
      <c r="R45">
        <v>2.58</v>
      </c>
      <c r="S45" t="s">
        <v>62</v>
      </c>
      <c r="T45">
        <v>37.700000000000003</v>
      </c>
      <c r="U45" t="s">
        <v>61</v>
      </c>
      <c r="W45" t="s">
        <v>55</v>
      </c>
    </row>
    <row r="46" spans="2:23" ht="19.899999999999999" customHeight="1" x14ac:dyDescent="0.15">
      <c r="B46" s="81" t="s">
        <v>23</v>
      </c>
      <c r="C46" s="112"/>
      <c r="D46" s="112"/>
      <c r="E46" s="112"/>
      <c r="F46" s="112"/>
      <c r="G46" s="112"/>
      <c r="H46" s="112"/>
      <c r="I46" s="112"/>
      <c r="J46" s="112"/>
      <c r="K46" s="112"/>
      <c r="L46" s="112"/>
      <c r="M46" s="113"/>
      <c r="Q46" s="3" t="s">
        <v>71</v>
      </c>
      <c r="R46">
        <v>2.71</v>
      </c>
      <c r="T46">
        <v>39.1</v>
      </c>
      <c r="U46" t="s">
        <v>61</v>
      </c>
      <c r="W46" t="s">
        <v>56</v>
      </c>
    </row>
    <row r="47" spans="2:23" ht="19.5" customHeight="1" x14ac:dyDescent="0.15">
      <c r="B47" s="114"/>
      <c r="C47" s="115"/>
      <c r="D47" s="115"/>
      <c r="E47" s="115"/>
      <c r="F47" s="115"/>
      <c r="G47" s="115"/>
      <c r="H47" s="115"/>
      <c r="I47" s="115"/>
      <c r="J47" s="115"/>
      <c r="K47" s="115"/>
      <c r="L47" s="115"/>
      <c r="M47" s="116"/>
      <c r="Q47" s="2" t="s">
        <v>57</v>
      </c>
      <c r="R47">
        <v>2.2200000000000002</v>
      </c>
      <c r="T47">
        <v>54.6</v>
      </c>
      <c r="U47" t="s">
        <v>72</v>
      </c>
      <c r="W47" t="s">
        <v>65</v>
      </c>
    </row>
    <row r="48" spans="2:23" ht="10.15" customHeight="1" x14ac:dyDescent="0.15">
      <c r="B48" s="6"/>
      <c r="C48" s="6"/>
      <c r="D48" s="6"/>
      <c r="E48" s="6"/>
      <c r="F48" s="6"/>
      <c r="G48" s="6"/>
      <c r="H48" s="6"/>
      <c r="I48" s="6"/>
      <c r="J48" s="6"/>
      <c r="K48" s="6"/>
      <c r="L48" s="6"/>
      <c r="M48" s="6"/>
      <c r="Q48" s="2" t="s">
        <v>24</v>
      </c>
      <c r="R48">
        <v>2.23</v>
      </c>
      <c r="S48" t="s">
        <v>42</v>
      </c>
      <c r="T48">
        <v>44.8</v>
      </c>
      <c r="U48" t="s">
        <v>67</v>
      </c>
      <c r="W48" t="s">
        <v>66</v>
      </c>
    </row>
    <row r="49" spans="1:27" ht="31.9" customHeight="1" thickBot="1" x14ac:dyDescent="0.2">
      <c r="B49" s="91" t="s">
        <v>53</v>
      </c>
      <c r="C49" s="91"/>
      <c r="D49" s="91"/>
      <c r="E49" s="91"/>
      <c r="F49" s="91"/>
      <c r="G49" s="91"/>
      <c r="H49" s="91"/>
      <c r="I49" s="91"/>
      <c r="J49" s="91"/>
      <c r="K49" s="91"/>
      <c r="L49" s="91"/>
      <c r="M49" s="91"/>
      <c r="Q49" s="2" t="s">
        <v>58</v>
      </c>
      <c r="R49">
        <v>2.61</v>
      </c>
      <c r="T49">
        <v>29</v>
      </c>
      <c r="U49" t="s">
        <v>73</v>
      </c>
      <c r="W49" t="s">
        <v>51</v>
      </c>
    </row>
    <row r="50" spans="1:27" ht="29.45" customHeight="1" thickBot="1" x14ac:dyDescent="0.2">
      <c r="B50" s="71" t="s">
        <v>78</v>
      </c>
      <c r="C50" s="72"/>
      <c r="D50" s="73"/>
      <c r="E50" s="47">
        <v>0</v>
      </c>
      <c r="F50" s="18" t="s">
        <v>43</v>
      </c>
      <c r="H50" s="68" t="s">
        <v>84</v>
      </c>
      <c r="I50" s="69"/>
      <c r="J50" s="69"/>
      <c r="K50" s="69"/>
      <c r="L50" s="69"/>
      <c r="M50" s="70"/>
      <c r="Q50" s="2" t="s">
        <v>59</v>
      </c>
      <c r="R50">
        <v>3.17</v>
      </c>
      <c r="T50">
        <v>29.4</v>
      </c>
      <c r="U50" t="s">
        <v>73</v>
      </c>
    </row>
    <row r="51" spans="1:27" s="3" customFormat="1" ht="3.6" customHeight="1" x14ac:dyDescent="0.15">
      <c r="A51"/>
      <c r="B51" s="10"/>
      <c r="C51" s="10"/>
      <c r="D51" s="10"/>
      <c r="E51" s="10"/>
      <c r="F51" s="10"/>
      <c r="G51" s="10"/>
      <c r="H51" s="10"/>
      <c r="I51" s="10"/>
      <c r="J51" s="10"/>
      <c r="K51" s="10"/>
      <c r="L51" s="10"/>
      <c r="M51" s="12"/>
      <c r="N51"/>
      <c r="O51"/>
      <c r="P51"/>
      <c r="V51"/>
      <c r="W51"/>
      <c r="X51"/>
      <c r="Y51"/>
      <c r="Z51"/>
      <c r="AA51"/>
    </row>
    <row r="52" spans="1:27" ht="28.9" customHeight="1" x14ac:dyDescent="0.15">
      <c r="B52" s="81" t="s">
        <v>81</v>
      </c>
      <c r="C52" s="82"/>
      <c r="D52" s="82"/>
      <c r="E52" s="82"/>
      <c r="F52" s="82"/>
      <c r="G52" s="83"/>
      <c r="H52" s="81" t="s">
        <v>80</v>
      </c>
      <c r="I52" s="82"/>
      <c r="J52" s="82"/>
      <c r="K52" s="82"/>
      <c r="L52" s="82"/>
      <c r="M52" s="83"/>
      <c r="Q52" s="2"/>
    </row>
    <row r="53" spans="1:27" ht="28.9" customHeight="1" x14ac:dyDescent="0.15">
      <c r="B53" s="84"/>
      <c r="C53" s="85"/>
      <c r="D53" s="85"/>
      <c r="E53" s="85"/>
      <c r="F53" s="85"/>
      <c r="G53" s="86"/>
      <c r="H53" s="84"/>
      <c r="I53" s="85"/>
      <c r="J53" s="85"/>
      <c r="K53" s="85"/>
      <c r="L53" s="85"/>
      <c r="M53" s="86"/>
      <c r="Q53" s="2"/>
    </row>
    <row r="54" spans="1:27" ht="19.899999999999999" customHeight="1" thickBot="1" x14ac:dyDescent="0.2">
      <c r="B54" s="6"/>
      <c r="C54" s="6"/>
      <c r="D54" s="6"/>
      <c r="E54" s="6"/>
      <c r="F54" s="6"/>
      <c r="G54" s="6"/>
      <c r="H54" s="6"/>
      <c r="I54" s="6"/>
      <c r="J54" s="6"/>
      <c r="K54" s="6"/>
      <c r="L54" s="6"/>
      <c r="M54" s="6"/>
      <c r="Q54" s="3"/>
    </row>
    <row r="55" spans="1:27" ht="43.9" customHeight="1" thickBot="1" x14ac:dyDescent="0.2">
      <c r="B55" s="53" t="s">
        <v>85</v>
      </c>
      <c r="C55" s="53"/>
      <c r="D55" s="53"/>
      <c r="E55" s="94" t="str">
        <f>$D$16</f>
        <v>選択してください</v>
      </c>
      <c r="F55" s="95"/>
      <c r="H55" s="53" t="s">
        <v>75</v>
      </c>
      <c r="I55" s="87"/>
      <c r="J55" s="88"/>
      <c r="K55" s="78" t="s">
        <v>49</v>
      </c>
      <c r="L55" s="79"/>
      <c r="M55" s="80"/>
    </row>
    <row r="56" spans="1:27" s="3" customFormat="1" ht="3.6" customHeight="1" thickBot="1" x14ac:dyDescent="0.2">
      <c r="B56" s="10"/>
      <c r="C56" s="10"/>
      <c r="D56" s="10"/>
      <c r="E56" s="10"/>
      <c r="F56" s="12"/>
      <c r="G56" s="12"/>
      <c r="H56" s="12"/>
      <c r="I56" s="12"/>
      <c r="J56" s="12"/>
      <c r="K56" s="12"/>
      <c r="L56" s="12"/>
      <c r="M56" s="12"/>
    </row>
    <row r="57" spans="1:27" s="3" customFormat="1" ht="24.6" customHeight="1" thickBot="1" x14ac:dyDescent="0.2">
      <c r="B57" s="53" t="str">
        <f>IF($E$55="選択してください","利用したバイオマス・一般廃棄物",$E$55)&amp;"の年間燃料総消費量"</f>
        <v>利用したバイオマス・一般廃棄物の年間燃料総消費量</v>
      </c>
      <c r="C57" s="53"/>
      <c r="D57" s="53"/>
      <c r="E57" s="48">
        <v>0</v>
      </c>
      <c r="F57" s="34" t="s">
        <v>3</v>
      </c>
      <c r="G57" s="49"/>
      <c r="H57" s="53" t="s">
        <v>88</v>
      </c>
      <c r="I57" s="87"/>
      <c r="J57" s="87"/>
      <c r="K57" s="48">
        <v>0</v>
      </c>
      <c r="L57" s="92" t="str">
        <f>"["&amp;VLOOKUP($K$55,$Q$43:$U$50,5,FALSE)&amp;"]"</f>
        <v>[]</v>
      </c>
      <c r="M57" s="93"/>
    </row>
    <row r="58" spans="1:27" s="3" customFormat="1" ht="3.6" customHeight="1" thickBot="1" x14ac:dyDescent="0.2">
      <c r="B58" s="12"/>
      <c r="C58" s="12"/>
      <c r="D58" s="12"/>
      <c r="E58" s="12"/>
      <c r="F58" s="28"/>
      <c r="G58" s="12"/>
      <c r="H58" s="10"/>
      <c r="I58" s="12"/>
      <c r="J58" s="12"/>
      <c r="K58" s="12"/>
      <c r="L58" s="12"/>
      <c r="M58" s="12"/>
      <c r="T58" s="2"/>
      <c r="V58" s="2"/>
      <c r="W58" s="2"/>
    </row>
    <row r="59" spans="1:27" s="3" customFormat="1" ht="24.6" customHeight="1" thickBot="1" x14ac:dyDescent="0.2">
      <c r="B59" s="53" t="str">
        <f>IF($E$55="選択してください","利用したバイオマス・一般廃棄物",$E$55)&amp;"の排出係数"</f>
        <v>利用したバイオマス・一般廃棄物の排出係数</v>
      </c>
      <c r="C59" s="53"/>
      <c r="D59" s="53"/>
      <c r="E59" s="50">
        <v>0</v>
      </c>
      <c r="F59" s="77" t="str">
        <f>"[kgCO2/"&amp;G57&amp;"]"</f>
        <v>[kgCO2/]</v>
      </c>
      <c r="G59" s="77"/>
      <c r="H59" s="53" t="s">
        <v>74</v>
      </c>
      <c r="I59" s="53"/>
      <c r="J59" s="57"/>
      <c r="K59" s="37">
        <f>VLOOKUP($K$55,$Q$43:$U$50,2,FALSE)</f>
        <v>0</v>
      </c>
      <c r="L59" s="77" t="str">
        <f>"[kgCO2/"&amp;VLOOKUP($K$55,$Q$43:$U$50,5,FALSE)&amp;"]"</f>
        <v>[kgCO2/]</v>
      </c>
      <c r="M59" s="77"/>
      <c r="Q59"/>
    </row>
    <row r="60" spans="1:27" s="3" customFormat="1" ht="3.6" customHeight="1" thickBot="1" x14ac:dyDescent="0.2">
      <c r="B60" s="32"/>
      <c r="C60" s="32"/>
      <c r="D60" s="32"/>
      <c r="E60" s="32"/>
      <c r="F60" s="32"/>
      <c r="G60" s="32"/>
      <c r="H60" s="32"/>
      <c r="I60" s="32"/>
      <c r="J60" s="32"/>
      <c r="K60" s="32"/>
      <c r="L60" s="32"/>
      <c r="M60" s="32"/>
      <c r="Q60"/>
    </row>
    <row r="61" spans="1:27" s="3" customFormat="1" ht="26.45" customHeight="1" thickBot="1" x14ac:dyDescent="0.2">
      <c r="B61" s="53" t="str">
        <f>IF($E$55="選択してください","利用したバイオマス・一般廃棄物",$E$55)&amp;"の排出係数の設定根拠"</f>
        <v>利用したバイオマス・一般廃棄物の排出係数の設定根拠</v>
      </c>
      <c r="C61" s="53"/>
      <c r="D61" s="53"/>
      <c r="E61" s="53"/>
      <c r="F61" s="74"/>
      <c r="G61" s="75"/>
      <c r="H61" s="75"/>
      <c r="I61" s="75"/>
      <c r="J61" s="75"/>
      <c r="K61" s="75"/>
      <c r="L61" s="75"/>
      <c r="M61" s="76"/>
      <c r="Q61"/>
    </row>
    <row r="62" spans="1:27" s="3" customFormat="1" ht="19.149999999999999" customHeight="1" x14ac:dyDescent="0.15">
      <c r="B62" s="32"/>
      <c r="C62" s="32"/>
      <c r="D62" s="32"/>
      <c r="E62" s="32"/>
      <c r="F62" s="32"/>
      <c r="G62" s="32"/>
      <c r="H62" s="32"/>
      <c r="I62" s="32"/>
      <c r="J62" s="32"/>
      <c r="K62" s="32"/>
      <c r="L62" s="32"/>
      <c r="M62" s="32"/>
      <c r="Q62"/>
    </row>
    <row r="63" spans="1:27" s="3" customFormat="1" ht="18.600000000000001" customHeight="1" x14ac:dyDescent="0.15">
      <c r="B63" s="68" t="str">
        <f>IF($E$55="選択してください","利用したバイオマス・一般廃棄物",$E$55)&amp;"のCO2排出係数を記入し、設定根拠を記載してください。不明である場合、「不明」と記載してください。"</f>
        <v>利用したバイオマス・一般廃棄物のCO2排出係数を記入し、設定根拠を記載してください。不明である場合、「不明」と記載してください。</v>
      </c>
      <c r="C63" s="69"/>
      <c r="D63" s="69"/>
      <c r="E63" s="69"/>
      <c r="F63" s="69"/>
      <c r="G63" s="69"/>
      <c r="H63" s="69"/>
      <c r="I63" s="69"/>
      <c r="J63" s="69"/>
      <c r="K63" s="69"/>
      <c r="L63" s="69"/>
      <c r="M63" s="70"/>
      <c r="Q63"/>
    </row>
    <row r="64" spans="1:27" s="3" customFormat="1" ht="3.6" customHeight="1" x14ac:dyDescent="0.15">
      <c r="B64" s="10"/>
      <c r="C64" s="12"/>
      <c r="D64" s="12"/>
      <c r="E64" s="12"/>
      <c r="F64" s="12"/>
      <c r="G64" s="12"/>
      <c r="H64" s="10"/>
      <c r="I64" s="12"/>
      <c r="J64" s="12"/>
      <c r="K64" s="30"/>
      <c r="L64" s="12"/>
      <c r="M64" s="12"/>
      <c r="Q64"/>
      <c r="T64" s="2"/>
      <c r="V64" s="2"/>
      <c r="W64" s="2"/>
    </row>
    <row r="65" spans="1:27" s="3" customFormat="1" ht="24.6" customHeight="1" x14ac:dyDescent="0.15">
      <c r="B65" s="53" t="str">
        <f>IF($E$55="選択してください","利用したバイオマス・一般廃棄物",$E$55)&amp;"のCO2排出量"</f>
        <v>利用したバイオマス・一般廃棄物のCO2排出量</v>
      </c>
      <c r="C65" s="53"/>
      <c r="D65" s="53"/>
      <c r="E65" s="31">
        <f>E57*E59</f>
        <v>0</v>
      </c>
      <c r="F65" s="77" t="str">
        <f>"[kgCO2/"&amp;G57&amp;"]"</f>
        <v>[kgCO2/]</v>
      </c>
      <c r="G65" s="77"/>
      <c r="H65" s="87" t="s">
        <v>63</v>
      </c>
      <c r="I65" s="87"/>
      <c r="J65" s="89"/>
      <c r="K65" s="31">
        <f>K57*K59</f>
        <v>0</v>
      </c>
      <c r="L65" s="77" t="str">
        <f>"[kgCO2/"&amp;VLOOKUP($K$55,$Q$43:$U$50,5,FALSE)&amp;"]"</f>
        <v>[kgCO2/]</v>
      </c>
      <c r="M65" s="77"/>
      <c r="Q65"/>
    </row>
    <row r="66" spans="1:27" s="3" customFormat="1" ht="3.6" customHeight="1" x14ac:dyDescent="0.15">
      <c r="B66" s="10"/>
      <c r="C66" s="33"/>
      <c r="D66" s="12"/>
      <c r="E66" s="12"/>
      <c r="F66" s="12"/>
      <c r="G66" s="12"/>
      <c r="H66" s="10"/>
      <c r="I66" s="12"/>
      <c r="J66" s="12"/>
      <c r="K66" s="12"/>
      <c r="L66" s="12"/>
      <c r="M66" s="12"/>
      <c r="Q66"/>
      <c r="T66" s="2"/>
      <c r="V66" s="2"/>
      <c r="W66" s="2"/>
    </row>
    <row r="67" spans="1:27" s="3" customFormat="1" ht="24.6" customHeight="1" x14ac:dyDescent="0.15">
      <c r="B67" s="53" t="str">
        <f>IF($E$55="選択してください","利用したバイオマス・一般廃棄物",$E$55)&amp;"のCO2排出原単位"</f>
        <v>利用したバイオマス・一般廃棄物のCO2排出原単位</v>
      </c>
      <c r="C67" s="53"/>
      <c r="D67" s="53"/>
      <c r="E67" s="27" t="str">
        <f>IF(ISERROR(E65/D22),"",E65/D22)</f>
        <v/>
      </c>
      <c r="F67" s="77" t="s">
        <v>70</v>
      </c>
      <c r="G67" s="77"/>
      <c r="H67" s="87" t="s">
        <v>64</v>
      </c>
      <c r="I67" s="87"/>
      <c r="J67" s="89"/>
      <c r="K67" s="27">
        <f>IF(ISERROR(K65/D22),0,K65/D22)</f>
        <v>0</v>
      </c>
      <c r="L67" s="54" t="s">
        <v>70</v>
      </c>
      <c r="M67" s="56"/>
      <c r="Q67"/>
    </row>
    <row r="68" spans="1:27" s="3" customFormat="1" ht="3.6" customHeight="1" x14ac:dyDescent="0.15">
      <c r="A68"/>
      <c r="B68" s="10"/>
      <c r="C68" s="10"/>
      <c r="D68" s="10"/>
      <c r="E68" s="10"/>
      <c r="F68" s="10"/>
      <c r="G68" s="10"/>
      <c r="H68" s="10"/>
      <c r="I68" s="10"/>
      <c r="J68" s="10"/>
      <c r="K68" s="10"/>
      <c r="L68" s="10"/>
      <c r="M68" s="10"/>
      <c r="N68"/>
      <c r="O68"/>
      <c r="P68"/>
      <c r="Q68"/>
      <c r="R68"/>
      <c r="S68"/>
      <c r="T68"/>
      <c r="U68"/>
      <c r="V68"/>
      <c r="W68"/>
      <c r="X68"/>
      <c r="Y68"/>
      <c r="Z68"/>
      <c r="AA68"/>
    </row>
    <row r="69" spans="1:27" ht="22.15" customHeight="1" x14ac:dyDescent="0.15">
      <c r="B69" s="6"/>
      <c r="C69" s="6"/>
      <c r="D69" s="6"/>
      <c r="E69" s="6"/>
      <c r="F69" s="6"/>
      <c r="G69" s="6"/>
      <c r="H69" s="96" t="s">
        <v>69</v>
      </c>
      <c r="I69" s="97"/>
      <c r="J69" s="98"/>
      <c r="K69" s="23">
        <f>E41-(IF(ISERROR(E67+K67),0,(E67+K67)))</f>
        <v>0</v>
      </c>
      <c r="L69" s="54" t="s">
        <v>70</v>
      </c>
      <c r="M69" s="56"/>
    </row>
    <row r="70" spans="1:27" ht="10.15" customHeight="1" x14ac:dyDescent="0.15">
      <c r="B70" s="6"/>
      <c r="C70" s="6"/>
      <c r="D70" s="6"/>
      <c r="E70" s="6"/>
      <c r="F70" s="6"/>
      <c r="G70" s="6"/>
      <c r="H70" s="6"/>
      <c r="I70" s="6"/>
      <c r="J70" s="6"/>
      <c r="K70" s="6"/>
      <c r="L70" s="6"/>
      <c r="M70" s="6"/>
    </row>
    <row r="71" spans="1:27" x14ac:dyDescent="0.15">
      <c r="B71" s="90" t="s">
        <v>6</v>
      </c>
      <c r="C71" s="90"/>
      <c r="D71" s="90"/>
      <c r="E71" s="90"/>
      <c r="F71" s="90"/>
      <c r="G71" s="90"/>
      <c r="H71" s="90"/>
      <c r="I71" s="90"/>
      <c r="J71" s="90"/>
      <c r="K71" s="90"/>
      <c r="L71" s="90"/>
      <c r="M71" s="90"/>
    </row>
    <row r="72" spans="1:27" ht="4.1500000000000004" customHeight="1" x14ac:dyDescent="0.15">
      <c r="B72" s="6"/>
      <c r="C72" s="6"/>
      <c r="D72" s="6"/>
      <c r="E72" s="6"/>
      <c r="F72" s="6"/>
      <c r="G72" s="6"/>
      <c r="H72" s="6"/>
      <c r="I72" s="6"/>
      <c r="J72" s="6"/>
      <c r="K72" s="6"/>
      <c r="L72" s="6"/>
      <c r="M72" s="6"/>
    </row>
    <row r="73" spans="1:27" ht="39.6" customHeight="1" x14ac:dyDescent="0.15">
      <c r="B73" s="60" t="s">
        <v>5</v>
      </c>
      <c r="C73" s="61"/>
      <c r="D73" s="66">
        <f>$K$69*$D$22</f>
        <v>0</v>
      </c>
      <c r="E73" s="66"/>
      <c r="F73" s="40" t="s">
        <v>95</v>
      </c>
      <c r="G73" s="58" t="s">
        <v>79</v>
      </c>
      <c r="H73" s="59"/>
      <c r="I73" s="60" t="s">
        <v>5</v>
      </c>
      <c r="J73" s="61"/>
      <c r="K73" s="62">
        <f>$K$69*$D$22/1000</f>
        <v>0</v>
      </c>
      <c r="L73" s="62"/>
      <c r="M73" s="40" t="s">
        <v>96</v>
      </c>
    </row>
    <row r="74" spans="1:27" ht="3.6" customHeight="1" x14ac:dyDescent="0.15">
      <c r="B74" s="36"/>
      <c r="C74" s="36"/>
      <c r="D74" s="36"/>
      <c r="E74" s="36"/>
      <c r="F74" s="36"/>
      <c r="G74" s="36"/>
      <c r="H74" s="36"/>
      <c r="I74" s="36"/>
      <c r="J74" s="36"/>
      <c r="K74" s="36"/>
      <c r="L74" s="36"/>
      <c r="M74" s="36"/>
    </row>
    <row r="75" spans="1:27" ht="39.6" customHeight="1" x14ac:dyDescent="0.15">
      <c r="B75" s="63" t="s">
        <v>91</v>
      </c>
      <c r="C75" s="64"/>
      <c r="D75" s="65">
        <f>D73*D26</f>
        <v>0</v>
      </c>
      <c r="E75" s="66"/>
      <c r="F75" s="40" t="s">
        <v>92</v>
      </c>
      <c r="G75" s="58" t="s">
        <v>93</v>
      </c>
      <c r="H75" s="59"/>
      <c r="I75" s="63" t="s">
        <v>91</v>
      </c>
      <c r="J75" s="64"/>
      <c r="K75" s="67">
        <f>K73*D26</f>
        <v>0</v>
      </c>
      <c r="L75" s="62"/>
      <c r="M75" s="40" t="s">
        <v>94</v>
      </c>
    </row>
    <row r="76" spans="1:27" ht="3.6" customHeight="1" x14ac:dyDescent="0.15">
      <c r="B76" s="36"/>
      <c r="C76" s="36"/>
      <c r="D76" s="36"/>
      <c r="E76" s="36"/>
      <c r="F76" s="36"/>
      <c r="G76" s="36"/>
      <c r="H76" s="36"/>
      <c r="I76" s="36"/>
      <c r="J76" s="36"/>
      <c r="K76" s="36"/>
      <c r="L76" s="36"/>
      <c r="M76" s="36"/>
    </row>
    <row r="77" spans="1:27" ht="13.15" customHeight="1" x14ac:dyDescent="0.15">
      <c r="B77" s="90" t="s">
        <v>83</v>
      </c>
      <c r="C77" s="90"/>
      <c r="D77" s="90"/>
      <c r="E77" s="90"/>
      <c r="F77" s="90"/>
      <c r="G77" s="90"/>
      <c r="H77" s="90"/>
      <c r="I77" s="90"/>
      <c r="J77" s="90"/>
      <c r="K77" s="90"/>
      <c r="L77" s="90"/>
      <c r="M77" s="90"/>
    </row>
    <row r="78" spans="1:27" ht="3.6" customHeight="1" x14ac:dyDescent="0.15">
      <c r="B78" s="36"/>
      <c r="C78" s="36"/>
      <c r="D78" s="36"/>
      <c r="E78" s="36"/>
      <c r="F78" s="36"/>
      <c r="G78" s="36"/>
      <c r="H78" s="36"/>
      <c r="I78" s="36"/>
      <c r="J78" s="6"/>
      <c r="K78" s="6"/>
      <c r="L78" s="6"/>
      <c r="M78" s="6"/>
    </row>
    <row r="79" spans="1:27" ht="3.6" customHeight="1" x14ac:dyDescent="0.15">
      <c r="B79" s="36"/>
      <c r="C79" s="36"/>
      <c r="D79" s="36"/>
      <c r="E79" s="36"/>
      <c r="F79" s="36"/>
      <c r="G79" s="36"/>
      <c r="H79" s="36"/>
      <c r="I79" s="36"/>
      <c r="J79" s="6"/>
      <c r="K79" s="6"/>
      <c r="L79" s="6"/>
      <c r="M79" s="6"/>
    </row>
    <row r="80" spans="1:27" ht="19.899999999999999" customHeight="1" x14ac:dyDescent="0.15">
      <c r="B80" s="53" t="s">
        <v>4</v>
      </c>
      <c r="C80" s="53"/>
      <c r="D80" s="53"/>
      <c r="E80" s="57"/>
      <c r="F80" s="39" t="str">
        <f>D26&amp;"年"</f>
        <v>0年</v>
      </c>
      <c r="G80" s="54" t="str">
        <f>H26</f>
        <v>選択してください</v>
      </c>
      <c r="H80" s="55"/>
      <c r="I80" s="56"/>
      <c r="J80" s="6"/>
      <c r="K80" s="6"/>
      <c r="L80" s="6"/>
      <c r="M80" s="6"/>
    </row>
    <row r="81" spans="2:13" ht="3.6" customHeight="1" x14ac:dyDescent="0.15">
      <c r="B81" s="36"/>
      <c r="C81" s="36"/>
      <c r="D81" s="36"/>
      <c r="E81" s="36"/>
      <c r="F81" s="36"/>
      <c r="G81" s="36"/>
      <c r="H81" s="36"/>
      <c r="I81" s="36"/>
      <c r="J81" s="6"/>
      <c r="K81" s="6"/>
      <c r="L81" s="6"/>
      <c r="M81" s="6"/>
    </row>
    <row r="82" spans="2:13" ht="19.899999999999999" customHeight="1" x14ac:dyDescent="0.15">
      <c r="B82" s="53" t="s">
        <v>97</v>
      </c>
      <c r="C82" s="53"/>
      <c r="D82" s="42">
        <f>E59</f>
        <v>0</v>
      </c>
      <c r="E82" s="41" t="s">
        <v>98</v>
      </c>
      <c r="F82" s="54" t="str">
        <f>IF(F61=0,"",F61)</f>
        <v/>
      </c>
      <c r="G82" s="55"/>
      <c r="H82" s="55"/>
      <c r="I82" s="55"/>
      <c r="J82" s="55"/>
      <c r="K82" s="55"/>
      <c r="L82" s="55"/>
      <c r="M82" s="56"/>
    </row>
    <row r="83" spans="2:13" ht="19.899999999999999" customHeight="1" x14ac:dyDescent="0.15"/>
    <row r="84" spans="2:13" ht="19.899999999999999" customHeight="1" x14ac:dyDescent="0.15"/>
    <row r="85" spans="2:13" ht="19.899999999999999" customHeight="1" x14ac:dyDescent="0.15"/>
    <row r="86" spans="2:13" ht="19.899999999999999" customHeight="1" x14ac:dyDescent="0.15"/>
  </sheetData>
  <sheetProtection password="E9BB" sheet="1"/>
  <mergeCells count="82">
    <mergeCell ref="B6:M7"/>
    <mergeCell ref="B77:M77"/>
    <mergeCell ref="B11:M11"/>
    <mergeCell ref="B13:C14"/>
    <mergeCell ref="E13:F13"/>
    <mergeCell ref="D14:E14"/>
    <mergeCell ref="F14:G14"/>
    <mergeCell ref="H14:M14"/>
    <mergeCell ref="B16:C17"/>
    <mergeCell ref="D16:H17"/>
    <mergeCell ref="B9:C9"/>
    <mergeCell ref="D9:M9"/>
    <mergeCell ref="J16:M17"/>
    <mergeCell ref="B19:C20"/>
    <mergeCell ref="D19:H20"/>
    <mergeCell ref="J19:M20"/>
    <mergeCell ref="B28:M28"/>
    <mergeCell ref="B30:M30"/>
    <mergeCell ref="B34:C34"/>
    <mergeCell ref="G34:M35"/>
    <mergeCell ref="B22:C22"/>
    <mergeCell ref="D22:E22"/>
    <mergeCell ref="G22:H22"/>
    <mergeCell ref="B24:M24"/>
    <mergeCell ref="B26:C26"/>
    <mergeCell ref="D26:E26"/>
    <mergeCell ref="H26:I26"/>
    <mergeCell ref="B57:D57"/>
    <mergeCell ref="F37:G37"/>
    <mergeCell ref="B39:D39"/>
    <mergeCell ref="F39:G39"/>
    <mergeCell ref="B41:D41"/>
    <mergeCell ref="F41:G41"/>
    <mergeCell ref="C43:M44"/>
    <mergeCell ref="B43:B44"/>
    <mergeCell ref="B46:M47"/>
    <mergeCell ref="B37:D37"/>
    <mergeCell ref="B71:M71"/>
    <mergeCell ref="B73:C73"/>
    <mergeCell ref="D73:E73"/>
    <mergeCell ref="B49:M49"/>
    <mergeCell ref="B52:G53"/>
    <mergeCell ref="L57:M57"/>
    <mergeCell ref="H59:J59"/>
    <mergeCell ref="H65:J65"/>
    <mergeCell ref="B59:D59"/>
    <mergeCell ref="L59:M59"/>
    <mergeCell ref="F59:G59"/>
    <mergeCell ref="B65:D65"/>
    <mergeCell ref="F65:G65"/>
    <mergeCell ref="B55:D55"/>
    <mergeCell ref="E55:F55"/>
    <mergeCell ref="H69:J69"/>
    <mergeCell ref="K55:M55"/>
    <mergeCell ref="H52:M53"/>
    <mergeCell ref="L69:M69"/>
    <mergeCell ref="H55:J55"/>
    <mergeCell ref="H67:J67"/>
    <mergeCell ref="L67:M67"/>
    <mergeCell ref="H57:J57"/>
    <mergeCell ref="B61:E61"/>
    <mergeCell ref="F61:M61"/>
    <mergeCell ref="B63:M63"/>
    <mergeCell ref="F67:G67"/>
    <mergeCell ref="L65:M65"/>
    <mergeCell ref="B67:D67"/>
    <mergeCell ref="B2:M2"/>
    <mergeCell ref="B4:M4"/>
    <mergeCell ref="B82:C82"/>
    <mergeCell ref="F82:M82"/>
    <mergeCell ref="B80:E80"/>
    <mergeCell ref="G73:H73"/>
    <mergeCell ref="I73:J73"/>
    <mergeCell ref="K73:L73"/>
    <mergeCell ref="G80:I80"/>
    <mergeCell ref="B75:C75"/>
    <mergeCell ref="D75:E75"/>
    <mergeCell ref="G75:H75"/>
    <mergeCell ref="I75:J75"/>
    <mergeCell ref="K75:L75"/>
    <mergeCell ref="H50:M50"/>
    <mergeCell ref="B50:D50"/>
  </mergeCells>
  <phoneticPr fontId="1"/>
  <conditionalFormatting sqref="B43:C43 E39:F39 B42:L42">
    <cfRule type="expression" dxfId="13" priority="52" stopIfTrue="1">
      <formula>#REF!="Ⅲ[再生可能エネルギー供給量]"</formula>
    </cfRule>
    <cfRule type="expression" dxfId="12" priority="53" stopIfTrue="1">
      <formula>#REF!="Ⅰ[想定削減率]"</formula>
    </cfRule>
  </conditionalFormatting>
  <conditionalFormatting sqref="B34">
    <cfRule type="expression" dxfId="11" priority="48" stopIfTrue="1">
      <formula>#REF!="Ⅲ[再生可能エネルギー供給量]"</formula>
    </cfRule>
    <cfRule type="expression" dxfId="10" priority="49" stopIfTrue="1">
      <formula>#REF!="Ⅰ[想定削減率]"</formula>
    </cfRule>
  </conditionalFormatting>
  <conditionalFormatting sqref="B37">
    <cfRule type="expression" dxfId="9" priority="46" stopIfTrue="1">
      <formula>#REF!="Ⅲ[再生可能エネルギー供給量]"</formula>
    </cfRule>
    <cfRule type="expression" dxfId="8" priority="47" stopIfTrue="1">
      <formula>#REF!="Ⅰ[想定削減率]"</formula>
    </cfRule>
  </conditionalFormatting>
  <conditionalFormatting sqref="F41">
    <cfRule type="expression" dxfId="7" priority="40" stopIfTrue="1">
      <formula>#REF!="Ⅲ[再生可能エネルギー供給量]"</formula>
    </cfRule>
    <cfRule type="expression" dxfId="6" priority="41" stopIfTrue="1">
      <formula>#REF!="Ⅰ[想定削減率]"</formula>
    </cfRule>
  </conditionalFormatting>
  <conditionalFormatting sqref="B39">
    <cfRule type="expression" dxfId="5" priority="44" stopIfTrue="1">
      <formula>#REF!="Ⅲ[再生可能エネルギー供給量]"</formula>
    </cfRule>
    <cfRule type="expression" dxfId="4" priority="45" stopIfTrue="1">
      <formula>#REF!="Ⅰ[想定削減率]"</formula>
    </cfRule>
  </conditionalFormatting>
  <conditionalFormatting sqref="B41">
    <cfRule type="expression" dxfId="3" priority="42" stopIfTrue="1">
      <formula>#REF!="Ⅲ[再生可能エネルギー供給量]"</formula>
    </cfRule>
    <cfRule type="expression" dxfId="2" priority="43" stopIfTrue="1">
      <formula>#REF!="Ⅰ[想定削減率]"</formula>
    </cfRule>
  </conditionalFormatting>
  <conditionalFormatting sqref="H52:M60 H62:M62 H64:M67">
    <cfRule type="expression" dxfId="1" priority="111" stopIfTrue="1">
      <formula>$Z$23=0</formula>
    </cfRule>
  </conditionalFormatting>
  <conditionalFormatting sqref="B82 F82 B49:M51 B52:G60 B61:M61 B62:G62 B63 B64:G70 H69:M70">
    <cfRule type="expression" dxfId="0" priority="6" stopIfTrue="1">
      <formula>OR($D$16=$Q$21,$D$16=$Q$22,$D$16=$Q$23,$D$16=$Q$24,$D$16=Q$25,$D$16=$Q$26,$D$16=$Q$27,$D$16=$Q$28,$D$16=$Q$29)</formula>
    </cfRule>
  </conditionalFormatting>
  <dataValidations count="4">
    <dataValidation type="list" allowBlank="1" showInputMessage="1" showErrorMessage="1" sqref="D18:H18">
      <formula1>"選択してください,太陽光発電,風力発電（陸上）,風力発電（洋上）,地熱発電,バイオマス発電,海洋エネルギー発電,その他"</formula1>
    </dataValidation>
    <dataValidation type="list" allowBlank="1" showInputMessage="1" showErrorMessage="1" sqref="D16:H17">
      <formula1>$Q$20:$Q$35</formula1>
    </dataValidation>
    <dataValidation type="list" allowBlank="1" showInputMessage="1" showErrorMessage="1" sqref="K55">
      <formula1>$Q$43:$Q$50</formula1>
    </dataValidation>
    <dataValidation type="list" allowBlank="1" showInputMessage="1" showErrorMessage="1" sqref="H26:I26">
      <formula1>"選択してください,法定耐用年数を記入,想定使用年数を記入"</formula1>
    </dataValidation>
  </dataValidations>
  <pageMargins left="1.0236220472440944" right="1.0236220472440944" top="0.74803149606299213" bottom="0.74803149606299213"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再エネ発電</vt:lpstr>
      <vt:lpstr>再エネ発電!Print_Area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悦久</dc:creator>
  <cp:lastModifiedBy>大谷 悦久</cp:lastModifiedBy>
  <cp:lastPrinted>2016-12-22T09:42:31Z</cp:lastPrinted>
  <dcterms:created xsi:type="dcterms:W3CDTF">2015-11-24T01:48:43Z</dcterms:created>
  <dcterms:modified xsi:type="dcterms:W3CDTF">2018-04-10T08:05:57Z</dcterms:modified>
</cp:coreProperties>
</file>