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1570" windowHeight="8160" tabRatio="706" activeTab="4"/>
  </bookViews>
  <sheets>
    <sheet name="調査票" sheetId="20" r:id="rId1"/>
    <sheet name="消費電力" sheetId="5" r:id="rId2"/>
    <sheet name="年間電力料金" sheetId="21" r:id="rId3"/>
    <sheet name="既存灯維持管理費" sheetId="22" r:id="rId4"/>
    <sheet name="コスト縮減表" sheetId="16" r:id="rId5"/>
  </sheets>
  <definedNames>
    <definedName name="_xlnm.Print_Area" localSheetId="4">コスト縮減表!$A$1:$H$26</definedName>
    <definedName name="_xlnm.Print_Area" localSheetId="0">調査票!$A$1:$L$37</definedName>
    <definedName name="調査票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20" l="1"/>
  <c r="I3" i="21" l="1"/>
  <c r="I4" i="21"/>
  <c r="L37" i="20" l="1"/>
  <c r="C33" i="21" l="1"/>
  <c r="C34" i="21"/>
  <c r="C35" i="21"/>
  <c r="C36" i="21"/>
  <c r="C37" i="21"/>
  <c r="C38" i="21"/>
  <c r="C39" i="21"/>
  <c r="C40" i="21"/>
  <c r="C41" i="21"/>
  <c r="G7" i="22" l="1"/>
  <c r="G8" i="22"/>
  <c r="G9" i="22"/>
  <c r="E8" i="22" l="1"/>
  <c r="E9" i="22"/>
  <c r="E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G10" i="22" l="1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E7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C7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J8" i="22"/>
  <c r="J7" i="22"/>
  <c r="J32" i="22" l="1"/>
  <c r="E6" i="21"/>
  <c r="D57" i="21"/>
  <c r="C57" i="21"/>
  <c r="D56" i="21"/>
  <c r="C56" i="21"/>
  <c r="D55" i="21"/>
  <c r="C55" i="21"/>
  <c r="D54" i="21"/>
  <c r="C54" i="21"/>
  <c r="D53" i="21"/>
  <c r="C53" i="21"/>
  <c r="D52" i="21"/>
  <c r="C52" i="21"/>
  <c r="D51" i="21"/>
  <c r="C51" i="21"/>
  <c r="D50" i="21"/>
  <c r="C50" i="21"/>
  <c r="D49" i="21"/>
  <c r="C49" i="21"/>
  <c r="D48" i="21"/>
  <c r="C48" i="21"/>
  <c r="D47" i="21"/>
  <c r="C47" i="21"/>
  <c r="D46" i="21"/>
  <c r="C46" i="21"/>
  <c r="D45" i="21"/>
  <c r="C45" i="21"/>
  <c r="D44" i="21"/>
  <c r="C44" i="21"/>
  <c r="D43" i="21"/>
  <c r="C43" i="21"/>
  <c r="D42" i="21"/>
  <c r="C42" i="21"/>
  <c r="D41" i="21"/>
  <c r="D40" i="21"/>
  <c r="D39" i="21"/>
  <c r="D38" i="21"/>
  <c r="D37" i="21"/>
  <c r="D36" i="21"/>
  <c r="D35" i="21"/>
  <c r="D34" i="21"/>
  <c r="D33" i="21"/>
  <c r="D31" i="21"/>
  <c r="C31" i="21"/>
  <c r="D30" i="21"/>
  <c r="C30" i="21"/>
  <c r="D29" i="21"/>
  <c r="C29" i="21"/>
  <c r="D28" i="21"/>
  <c r="C28" i="21"/>
  <c r="D27" i="21"/>
  <c r="C27" i="21"/>
  <c r="D26" i="21"/>
  <c r="C26" i="21"/>
  <c r="D25" i="21"/>
  <c r="C25" i="21"/>
  <c r="D24" i="21"/>
  <c r="C24" i="21"/>
  <c r="D23" i="21"/>
  <c r="C23" i="21"/>
  <c r="D22" i="21"/>
  <c r="C22" i="21"/>
  <c r="D21" i="21"/>
  <c r="C21" i="21"/>
  <c r="D20" i="21"/>
  <c r="C20" i="21"/>
  <c r="D19" i="21"/>
  <c r="C19" i="21"/>
  <c r="D18" i="21"/>
  <c r="C18" i="21"/>
  <c r="D17" i="21"/>
  <c r="C17" i="21"/>
  <c r="D16" i="21"/>
  <c r="C16" i="21"/>
  <c r="D15" i="21"/>
  <c r="C15" i="21"/>
  <c r="D14" i="21"/>
  <c r="C14" i="21"/>
  <c r="D13" i="21"/>
  <c r="C13" i="21"/>
  <c r="D12" i="21"/>
  <c r="C12" i="21"/>
  <c r="D11" i="21"/>
  <c r="C11" i="21"/>
  <c r="D10" i="21"/>
  <c r="C10" i="21"/>
  <c r="D9" i="21"/>
  <c r="C9" i="21"/>
  <c r="D8" i="21"/>
  <c r="C8" i="21"/>
  <c r="D7" i="21"/>
  <c r="C7" i="21"/>
  <c r="D4" i="21"/>
  <c r="D3" i="21"/>
  <c r="D4" i="5"/>
  <c r="D3" i="5" l="1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D8" i="5"/>
  <c r="E8" i="5"/>
  <c r="F8" i="5"/>
  <c r="D9" i="5"/>
  <c r="E9" i="5"/>
  <c r="L9" i="5" s="1"/>
  <c r="F9" i="5"/>
  <c r="D10" i="5"/>
  <c r="E10" i="5"/>
  <c r="L10" i="5" s="1"/>
  <c r="F10" i="5"/>
  <c r="D11" i="5"/>
  <c r="E11" i="5"/>
  <c r="L11" i="5" s="1"/>
  <c r="F11" i="5"/>
  <c r="G11" i="5" s="1"/>
  <c r="I11" i="5" s="1"/>
  <c r="E11" i="21" s="1"/>
  <c r="G11" i="21" s="1"/>
  <c r="D12" i="5"/>
  <c r="E12" i="5"/>
  <c r="L12" i="5" s="1"/>
  <c r="F12" i="5"/>
  <c r="D13" i="5"/>
  <c r="E13" i="5"/>
  <c r="L13" i="5" s="1"/>
  <c r="F13" i="5"/>
  <c r="D14" i="5"/>
  <c r="E14" i="5"/>
  <c r="L14" i="5" s="1"/>
  <c r="F14" i="5"/>
  <c r="D15" i="5"/>
  <c r="E15" i="5"/>
  <c r="L15" i="5" s="1"/>
  <c r="F15" i="5"/>
  <c r="D16" i="5"/>
  <c r="E16" i="5"/>
  <c r="F16" i="5"/>
  <c r="D17" i="5"/>
  <c r="E17" i="5"/>
  <c r="L17" i="5" s="1"/>
  <c r="F17" i="5"/>
  <c r="D18" i="5"/>
  <c r="E18" i="5"/>
  <c r="L18" i="5" s="1"/>
  <c r="F18" i="5"/>
  <c r="D19" i="5"/>
  <c r="E19" i="5"/>
  <c r="L19" i="5" s="1"/>
  <c r="F19" i="5"/>
  <c r="D20" i="5"/>
  <c r="E20" i="5"/>
  <c r="L20" i="5" s="1"/>
  <c r="F20" i="5"/>
  <c r="D21" i="5"/>
  <c r="E21" i="5"/>
  <c r="L21" i="5" s="1"/>
  <c r="F21" i="5"/>
  <c r="D22" i="5"/>
  <c r="E22" i="5"/>
  <c r="L22" i="5" s="1"/>
  <c r="F22" i="5"/>
  <c r="D23" i="5"/>
  <c r="E23" i="5"/>
  <c r="L23" i="5" s="1"/>
  <c r="F23" i="5"/>
  <c r="D24" i="5"/>
  <c r="E24" i="5"/>
  <c r="F24" i="5"/>
  <c r="D25" i="5"/>
  <c r="E25" i="5"/>
  <c r="L25" i="5" s="1"/>
  <c r="F25" i="5"/>
  <c r="D26" i="5"/>
  <c r="E26" i="5"/>
  <c r="L26" i="5" s="1"/>
  <c r="F26" i="5"/>
  <c r="D27" i="5"/>
  <c r="E27" i="5"/>
  <c r="L27" i="5" s="1"/>
  <c r="F27" i="5"/>
  <c r="D28" i="5"/>
  <c r="E28" i="5"/>
  <c r="L28" i="5" s="1"/>
  <c r="F28" i="5"/>
  <c r="D29" i="5"/>
  <c r="E29" i="5"/>
  <c r="L29" i="5" s="1"/>
  <c r="F29" i="5"/>
  <c r="D30" i="5"/>
  <c r="E30" i="5"/>
  <c r="L30" i="5" s="1"/>
  <c r="F30" i="5"/>
  <c r="D31" i="5"/>
  <c r="E31" i="5"/>
  <c r="L31" i="5" s="1"/>
  <c r="F31" i="5"/>
  <c r="C7" i="5"/>
  <c r="G27" i="5" l="1"/>
  <c r="I27" i="5" s="1"/>
  <c r="E27" i="21" s="1"/>
  <c r="G27" i="21" s="1"/>
  <c r="G10" i="5"/>
  <c r="I10" i="5" s="1"/>
  <c r="E10" i="21" s="1"/>
  <c r="G10" i="21" s="1"/>
  <c r="G8" i="5"/>
  <c r="I8" i="5" s="1"/>
  <c r="E8" i="21" s="1"/>
  <c r="G8" i="21" s="1"/>
  <c r="L8" i="5"/>
  <c r="G24" i="5"/>
  <c r="I24" i="5" s="1"/>
  <c r="E24" i="21" s="1"/>
  <c r="G24" i="21" s="1"/>
  <c r="L24" i="5"/>
  <c r="G16" i="5"/>
  <c r="I16" i="5" s="1"/>
  <c r="E16" i="21" s="1"/>
  <c r="G16" i="21" s="1"/>
  <c r="L16" i="5"/>
  <c r="G23" i="5"/>
  <c r="I23" i="5" s="1"/>
  <c r="E23" i="21" s="1"/>
  <c r="G23" i="21" s="1"/>
  <c r="G18" i="5"/>
  <c r="I18" i="5" s="1"/>
  <c r="E18" i="21" s="1"/>
  <c r="G18" i="21" s="1"/>
  <c r="G15" i="5"/>
  <c r="I15" i="5" s="1"/>
  <c r="E15" i="21" s="1"/>
  <c r="G15" i="21" s="1"/>
  <c r="G31" i="5"/>
  <c r="I31" i="5" s="1"/>
  <c r="E31" i="21" s="1"/>
  <c r="G31" i="21" s="1"/>
  <c r="G28" i="5"/>
  <c r="I28" i="5" s="1"/>
  <c r="E28" i="21" s="1"/>
  <c r="G28" i="21" s="1"/>
  <c r="G22" i="5"/>
  <c r="I22" i="5" s="1"/>
  <c r="E22" i="21" s="1"/>
  <c r="G22" i="21" s="1"/>
  <c r="G12" i="5"/>
  <c r="I12" i="5" s="1"/>
  <c r="E12" i="21" s="1"/>
  <c r="G12" i="21" s="1"/>
  <c r="G26" i="5"/>
  <c r="I26" i="5" s="1"/>
  <c r="E26" i="21" s="1"/>
  <c r="G26" i="21" s="1"/>
  <c r="G19" i="5"/>
  <c r="I19" i="5" s="1"/>
  <c r="E19" i="21" s="1"/>
  <c r="G19" i="21" s="1"/>
  <c r="G30" i="5"/>
  <c r="I30" i="5" s="1"/>
  <c r="E30" i="21" s="1"/>
  <c r="G30" i="21" s="1"/>
  <c r="G20" i="5"/>
  <c r="I20" i="5" s="1"/>
  <c r="E20" i="21" s="1"/>
  <c r="G20" i="21" s="1"/>
  <c r="G14" i="5"/>
  <c r="I14" i="5" s="1"/>
  <c r="E14" i="21" s="1"/>
  <c r="G14" i="21" s="1"/>
  <c r="G21" i="5"/>
  <c r="I21" i="5" s="1"/>
  <c r="E21" i="21" s="1"/>
  <c r="G21" i="21" s="1"/>
  <c r="G17" i="5"/>
  <c r="I17" i="5" s="1"/>
  <c r="E17" i="21" s="1"/>
  <c r="G17" i="21" s="1"/>
  <c r="G9" i="5"/>
  <c r="I9" i="5" s="1"/>
  <c r="E9" i="21" s="1"/>
  <c r="G9" i="21" s="1"/>
  <c r="G29" i="5"/>
  <c r="I29" i="5" s="1"/>
  <c r="E29" i="21" s="1"/>
  <c r="G29" i="21" s="1"/>
  <c r="G25" i="5"/>
  <c r="I25" i="5" s="1"/>
  <c r="E25" i="21" s="1"/>
  <c r="G25" i="21" s="1"/>
  <c r="G13" i="5"/>
  <c r="I13" i="5" s="1"/>
  <c r="E13" i="21" s="1"/>
  <c r="G13" i="21" s="1"/>
  <c r="G17" i="16" l="1"/>
  <c r="F57" i="5" l="1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E57" i="5"/>
  <c r="E56" i="5"/>
  <c r="G56" i="5" s="1"/>
  <c r="E55" i="5"/>
  <c r="G55" i="5" s="1"/>
  <c r="E54" i="5"/>
  <c r="E53" i="5"/>
  <c r="E52" i="5"/>
  <c r="G52" i="5" s="1"/>
  <c r="E51" i="5"/>
  <c r="G51" i="5" s="1"/>
  <c r="E50" i="5"/>
  <c r="E49" i="5"/>
  <c r="E48" i="5"/>
  <c r="G48" i="5" s="1"/>
  <c r="E47" i="5"/>
  <c r="G47" i="5" s="1"/>
  <c r="E46" i="5"/>
  <c r="E45" i="5"/>
  <c r="E44" i="5"/>
  <c r="G44" i="5" s="1"/>
  <c r="E43" i="5"/>
  <c r="G43" i="5" s="1"/>
  <c r="E42" i="5"/>
  <c r="E41" i="5"/>
  <c r="E40" i="5"/>
  <c r="G40" i="5" s="1"/>
  <c r="E39" i="5"/>
  <c r="G39" i="5" s="1"/>
  <c r="E38" i="5"/>
  <c r="E37" i="5"/>
  <c r="E36" i="5"/>
  <c r="E35" i="5"/>
  <c r="E34" i="5"/>
  <c r="E33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7" i="5"/>
  <c r="E7" i="5"/>
  <c r="L7" i="5" s="1"/>
  <c r="F7" i="5"/>
  <c r="I4" i="5"/>
  <c r="I3" i="5"/>
  <c r="G36" i="5" l="1"/>
  <c r="G33" i="5"/>
  <c r="G37" i="5"/>
  <c r="G41" i="5"/>
  <c r="G45" i="5"/>
  <c r="G49" i="5"/>
  <c r="G53" i="5"/>
  <c r="G57" i="5"/>
  <c r="G35" i="5"/>
  <c r="G7" i="5"/>
  <c r="I7" i="5" s="1"/>
  <c r="E7" i="21" s="1"/>
  <c r="G7" i="21" s="1"/>
  <c r="G32" i="21" s="1"/>
  <c r="G4" i="16" s="1"/>
  <c r="G34" i="5"/>
  <c r="G38" i="5"/>
  <c r="G42" i="5"/>
  <c r="G46" i="5"/>
  <c r="G50" i="5"/>
  <c r="G54" i="5"/>
  <c r="L36" i="20"/>
  <c r="F36" i="20"/>
  <c r="J36" i="22" l="1"/>
  <c r="G37" i="22" s="1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33" i="5"/>
  <c r="F58" i="5" l="1"/>
  <c r="F32" i="5"/>
  <c r="F59" i="5" l="1"/>
  <c r="I35" i="5" l="1"/>
  <c r="E35" i="21" s="1"/>
  <c r="G35" i="21" s="1"/>
  <c r="I33" i="5"/>
  <c r="E33" i="21" s="1"/>
  <c r="G33" i="21" s="1"/>
  <c r="I34" i="5"/>
  <c r="E34" i="21" s="1"/>
  <c r="G34" i="21" s="1"/>
  <c r="I36" i="5" l="1"/>
  <c r="E36" i="21" s="1"/>
  <c r="G36" i="21" s="1"/>
  <c r="I37" i="5"/>
  <c r="E37" i="21" s="1"/>
  <c r="G37" i="21" s="1"/>
  <c r="I38" i="5"/>
  <c r="E38" i="21" s="1"/>
  <c r="G38" i="21" s="1"/>
  <c r="I39" i="5"/>
  <c r="E39" i="21" s="1"/>
  <c r="G39" i="21" s="1"/>
  <c r="I40" i="5"/>
  <c r="E40" i="21" s="1"/>
  <c r="G40" i="21" s="1"/>
  <c r="I41" i="5"/>
  <c r="E41" i="21" s="1"/>
  <c r="G41" i="21" s="1"/>
  <c r="I42" i="5"/>
  <c r="E42" i="21" s="1"/>
  <c r="G42" i="21" s="1"/>
  <c r="I43" i="5"/>
  <c r="E43" i="21" s="1"/>
  <c r="G43" i="21" s="1"/>
  <c r="I44" i="5"/>
  <c r="E44" i="21" s="1"/>
  <c r="G44" i="21" s="1"/>
  <c r="I45" i="5"/>
  <c r="E45" i="21" s="1"/>
  <c r="G45" i="21" s="1"/>
  <c r="I46" i="5"/>
  <c r="E46" i="21" s="1"/>
  <c r="G46" i="21" s="1"/>
  <c r="I47" i="5"/>
  <c r="E47" i="21" s="1"/>
  <c r="G47" i="21" s="1"/>
  <c r="I48" i="5"/>
  <c r="E48" i="21" s="1"/>
  <c r="G48" i="21" s="1"/>
  <c r="I49" i="5"/>
  <c r="E49" i="21" s="1"/>
  <c r="G49" i="21" s="1"/>
  <c r="I50" i="5"/>
  <c r="E50" i="21" s="1"/>
  <c r="G50" i="21" s="1"/>
  <c r="I51" i="5"/>
  <c r="E51" i="21" s="1"/>
  <c r="G51" i="21" s="1"/>
  <c r="I52" i="5"/>
  <c r="E52" i="21" s="1"/>
  <c r="G52" i="21" s="1"/>
  <c r="I53" i="5"/>
  <c r="E53" i="21" s="1"/>
  <c r="G53" i="21" s="1"/>
  <c r="I54" i="5"/>
  <c r="E54" i="21" s="1"/>
  <c r="G54" i="21" s="1"/>
  <c r="I55" i="5"/>
  <c r="E55" i="21" s="1"/>
  <c r="G55" i="21" s="1"/>
  <c r="I56" i="5"/>
  <c r="E56" i="21" s="1"/>
  <c r="G56" i="21" s="1"/>
  <c r="I57" i="5"/>
  <c r="E57" i="21" s="1"/>
  <c r="G57" i="21" s="1"/>
  <c r="G58" i="21" l="1"/>
  <c r="G8" i="16" s="1"/>
  <c r="I58" i="5"/>
  <c r="E58" i="21" s="1"/>
  <c r="I32" i="5" l="1"/>
  <c r="I59" i="5" s="1"/>
  <c r="G22" i="16" l="1"/>
  <c r="E32" i="21"/>
  <c r="G6" i="16" l="1"/>
  <c r="G10" i="16" l="1"/>
  <c r="G12" i="16" s="1"/>
  <c r="G18" i="16" l="1"/>
</calcChain>
</file>

<file path=xl/sharedStrings.xml><?xml version="1.0" encoding="utf-8"?>
<sst xmlns="http://schemas.openxmlformats.org/spreadsheetml/2006/main" count="166" uniqueCount="100">
  <si>
    <t>既設灯</t>
    <rPh sb="0" eb="2">
      <t>キセツ</t>
    </rPh>
    <rPh sb="2" eb="3">
      <t>トウ</t>
    </rPh>
    <phoneticPr fontId="2"/>
  </si>
  <si>
    <t>ＬＥＤ灯</t>
    <rPh sb="3" eb="4">
      <t>トウ</t>
    </rPh>
    <phoneticPr fontId="2"/>
  </si>
  <si>
    <t>合計</t>
    <rPh sb="0" eb="2">
      <t>ゴウケイ</t>
    </rPh>
    <phoneticPr fontId="2"/>
  </si>
  <si>
    <t>円/年</t>
    <rPh sb="0" eb="1">
      <t>エン</t>
    </rPh>
    <rPh sb="2" eb="3">
      <t>ネン</t>
    </rPh>
    <phoneticPr fontId="2"/>
  </si>
  <si>
    <t>消費電力</t>
    <rPh sb="0" eb="2">
      <t>ショウヒ</t>
    </rPh>
    <rPh sb="2" eb="4">
      <t>デンリョク</t>
    </rPh>
    <phoneticPr fontId="2"/>
  </si>
  <si>
    <t>項目</t>
    <rPh sb="0" eb="2">
      <t>コウモク</t>
    </rPh>
    <phoneticPr fontId="2"/>
  </si>
  <si>
    <t>メーカー名</t>
    <rPh sb="4" eb="5">
      <t>メイ</t>
    </rPh>
    <phoneticPr fontId="2"/>
  </si>
  <si>
    <t>種類/品番</t>
    <rPh sb="0" eb="2">
      <t>シュルイ</t>
    </rPh>
    <rPh sb="3" eb="5">
      <t>ヒンバン</t>
    </rPh>
    <phoneticPr fontId="2"/>
  </si>
  <si>
    <t>既存灯</t>
    <rPh sb="0" eb="2">
      <t>キゾン</t>
    </rPh>
    <rPh sb="2" eb="3">
      <t>トウ</t>
    </rPh>
    <phoneticPr fontId="2"/>
  </si>
  <si>
    <t>②</t>
    <phoneticPr fontId="2"/>
  </si>
  <si>
    <t>③</t>
    <phoneticPr fontId="2"/>
  </si>
  <si>
    <t>⑤</t>
    <phoneticPr fontId="2"/>
  </si>
  <si>
    <t>⑥</t>
    <phoneticPr fontId="2"/>
  </si>
  <si>
    <t>ランニングコスト縮減額</t>
    <rPh sb="8" eb="10">
      <t>シュクゲン</t>
    </rPh>
    <rPh sb="10" eb="11">
      <t>ガク</t>
    </rPh>
    <phoneticPr fontId="2"/>
  </si>
  <si>
    <t>維持管理費</t>
    <rPh sb="0" eb="2">
      <t>イジ</t>
    </rPh>
    <rPh sb="2" eb="5">
      <t>カンリヒ</t>
    </rPh>
    <phoneticPr fontId="2"/>
  </si>
  <si>
    <t>合計（＝①+②）</t>
    <rPh sb="0" eb="2">
      <t>ゴウケイ</t>
    </rPh>
    <phoneticPr fontId="2"/>
  </si>
  <si>
    <t>合計（＝④+⑤）</t>
    <rPh sb="0" eb="2">
      <t>ゴウケイ</t>
    </rPh>
    <phoneticPr fontId="2"/>
  </si>
  <si>
    <t>法定耐用年数</t>
    <rPh sb="0" eb="2">
      <t>ホウテイ</t>
    </rPh>
    <rPh sb="2" eb="4">
      <t>タイヨウ</t>
    </rPh>
    <rPh sb="4" eb="6">
      <t>ネンスウ</t>
    </rPh>
    <phoneticPr fontId="2"/>
  </si>
  <si>
    <t>円</t>
    <rPh sb="0" eb="1">
      <t>エン</t>
    </rPh>
    <phoneticPr fontId="2"/>
  </si>
  <si>
    <t>年</t>
    <rPh sb="0" eb="1">
      <t>ネン</t>
    </rPh>
    <phoneticPr fontId="2"/>
  </si>
  <si>
    <t>灯</t>
    <rPh sb="0" eb="1">
      <t>ヒ</t>
    </rPh>
    <phoneticPr fontId="2"/>
  </si>
  <si>
    <t>円/ｔCO2</t>
    <rPh sb="0" eb="1">
      <t>エン</t>
    </rPh>
    <phoneticPr fontId="2"/>
  </si>
  <si>
    <t>合計</t>
    <rPh sb="0" eb="2">
      <t>ゴウケイ</t>
    </rPh>
    <phoneticPr fontId="2"/>
  </si>
  <si>
    <t>①</t>
    <phoneticPr fontId="2"/>
  </si>
  <si>
    <t>④</t>
    <phoneticPr fontId="2"/>
  </si>
  <si>
    <t>⑩</t>
    <phoneticPr fontId="2"/>
  </si>
  <si>
    <t>⑪</t>
    <phoneticPr fontId="2"/>
  </si>
  <si>
    <t>年間使用電力量　　　（ｋWh）</t>
    <rPh sb="0" eb="2">
      <t>ネンカン</t>
    </rPh>
    <rPh sb="2" eb="4">
      <t>シヨウ</t>
    </rPh>
    <rPh sb="4" eb="6">
      <t>デンリョク</t>
    </rPh>
    <rPh sb="6" eb="7">
      <t>リョウ</t>
    </rPh>
    <phoneticPr fontId="2"/>
  </si>
  <si>
    <t>No.</t>
    <phoneticPr fontId="2"/>
  </si>
  <si>
    <t>消費電力
合計（W）</t>
    <rPh sb="0" eb="2">
      <t>ショウヒ</t>
    </rPh>
    <rPh sb="2" eb="4">
      <t>デンリョク</t>
    </rPh>
    <rPh sb="5" eb="7">
      <t>ゴウケイ</t>
    </rPh>
    <phoneticPr fontId="2"/>
  </si>
  <si>
    <t>年間点灯
時間（h）</t>
    <rPh sb="0" eb="2">
      <t>ネンカン</t>
    </rPh>
    <rPh sb="2" eb="4">
      <t>テントウ</t>
    </rPh>
    <rPh sb="5" eb="7">
      <t>ジカン</t>
    </rPh>
    <phoneticPr fontId="2"/>
  </si>
  <si>
    <t>消費電力
（W/灯）</t>
    <rPh sb="0" eb="2">
      <t>ショウヒ</t>
    </rPh>
    <rPh sb="2" eb="4">
      <t>デンリョク</t>
    </rPh>
    <rPh sb="8" eb="9">
      <t>トウ</t>
    </rPh>
    <phoneticPr fontId="2"/>
  </si>
  <si>
    <t>既設灯</t>
    <rPh sb="0" eb="2">
      <t>キセツ</t>
    </rPh>
    <phoneticPr fontId="2"/>
  </si>
  <si>
    <t>ＬＥＤ灯</t>
    <phoneticPr fontId="2"/>
  </si>
  <si>
    <t>電気料金</t>
    <phoneticPr fontId="2"/>
  </si>
  <si>
    <t>既設灯・LED灯　灯数合致</t>
    <phoneticPr fontId="2"/>
  </si>
  <si>
    <t>CO2排出係数
（kgCO2/kWh）</t>
    <phoneticPr fontId="2"/>
  </si>
  <si>
    <t>公衆街路灯Ａ
電灯料金区分</t>
    <rPh sb="7" eb="9">
      <t>デントウ</t>
    </rPh>
    <rPh sb="9" eb="11">
      <t>リョウキン</t>
    </rPh>
    <rPh sb="11" eb="13">
      <t>クブン</t>
    </rPh>
    <phoneticPr fontId="2"/>
  </si>
  <si>
    <t>CO2削減量（ｔCO2）</t>
    <rPh sb="3" eb="5">
      <t>サクゲン</t>
    </rPh>
    <rPh sb="5" eb="6">
      <t>リョウ</t>
    </rPh>
    <phoneticPr fontId="2"/>
  </si>
  <si>
    <t>Ｎo.</t>
    <phoneticPr fontId="2"/>
  </si>
  <si>
    <t>消費電力　　　　（W/灯）</t>
    <rPh sb="0" eb="2">
      <t>ショウヒ</t>
    </rPh>
    <rPh sb="2" eb="4">
      <t>デンリョク</t>
    </rPh>
    <rPh sb="11" eb="12">
      <t>トウ</t>
    </rPh>
    <phoneticPr fontId="2"/>
  </si>
  <si>
    <t>灯数　　　　（灯）</t>
    <rPh sb="0" eb="2">
      <t>トウスウ</t>
    </rPh>
    <rPh sb="7" eb="8">
      <t>トウ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</si>
  <si>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</si>
  <si>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</si>
  <si>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</si>
  <si>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</si>
  <si>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ＬＥＤ灯</t>
    <phoneticPr fontId="2"/>
  </si>
  <si>
    <t>コスト縮減表</t>
    <rPh sb="3" eb="5">
      <t>シュクゲン</t>
    </rPh>
    <rPh sb="5" eb="6">
      <t>ヒョウ</t>
    </rPh>
    <phoneticPr fontId="2"/>
  </si>
  <si>
    <t>【補助事業】CO2削減コスト</t>
    <rPh sb="1" eb="3">
      <t>ホジョ</t>
    </rPh>
    <rPh sb="9" eb="11">
      <t>サクゲン</t>
    </rPh>
    <phoneticPr fontId="2"/>
  </si>
  <si>
    <t>⑦</t>
    <phoneticPr fontId="2"/>
  </si>
  <si>
    <t>ランニングコスト減少額（＝③-⑥）</t>
  </si>
  <si>
    <t>調査票</t>
    <rPh sb="0" eb="2">
      <t>チョウサ</t>
    </rPh>
    <rPh sb="2" eb="3">
      <t>ヒョウ</t>
    </rPh>
    <phoneticPr fontId="2"/>
  </si>
  <si>
    <t>事業実施場所（施設等の名称）</t>
    <rPh sb="7" eb="9">
      <t>シセツ</t>
    </rPh>
    <rPh sb="9" eb="10">
      <t>トウ</t>
    </rPh>
    <rPh sb="11" eb="13">
      <t>メイショウ</t>
    </rPh>
    <phoneticPr fontId="2"/>
  </si>
  <si>
    <t>ＬＥＤ化する照明器具数</t>
    <rPh sb="3" eb="4">
      <t>カ</t>
    </rPh>
    <rPh sb="6" eb="8">
      <t>ショウメイ</t>
    </rPh>
    <rPh sb="8" eb="10">
      <t>キグ</t>
    </rPh>
    <rPh sb="10" eb="11">
      <t>スウ</t>
    </rPh>
    <phoneticPr fontId="2"/>
  </si>
  <si>
    <t>うち、補助対象灯数（ＰＣＢ使用）</t>
    <rPh sb="3" eb="5">
      <t>ホジョ</t>
    </rPh>
    <rPh sb="5" eb="7">
      <t>タイショウ</t>
    </rPh>
    <rPh sb="7" eb="8">
      <t>トウ</t>
    </rPh>
    <rPh sb="8" eb="9">
      <t>スウ</t>
    </rPh>
    <rPh sb="13" eb="15">
      <t>シヨウ</t>
    </rPh>
    <phoneticPr fontId="2"/>
  </si>
  <si>
    <t>灯数</t>
    <rPh sb="0" eb="2">
      <t>トウスウ</t>
    </rPh>
    <phoneticPr fontId="2"/>
  </si>
  <si>
    <t>応募申請者</t>
    <rPh sb="0" eb="2">
      <t>オウボ</t>
    </rPh>
    <rPh sb="2" eb="5">
      <t>シンセイシャ</t>
    </rPh>
    <phoneticPr fontId="2"/>
  </si>
  <si>
    <t>応募申請者</t>
    <rPh sb="0" eb="2">
      <t>オウボ</t>
    </rPh>
    <rPh sb="2" eb="4">
      <t>シンセイ</t>
    </rPh>
    <rPh sb="4" eb="5">
      <t>シャ</t>
    </rPh>
    <phoneticPr fontId="2"/>
  </si>
  <si>
    <t>事業実施場所</t>
    <rPh sb="0" eb="2">
      <t>ジギョウ</t>
    </rPh>
    <rPh sb="2" eb="4">
      <t>ジッシ</t>
    </rPh>
    <rPh sb="4" eb="6">
      <t>バショ</t>
    </rPh>
    <phoneticPr fontId="2"/>
  </si>
  <si>
    <t>年間電力料金</t>
    <rPh sb="0" eb="2">
      <t>ネンカン</t>
    </rPh>
    <rPh sb="2" eb="4">
      <t>デンリョク</t>
    </rPh>
    <rPh sb="4" eb="6">
      <t>リョウキン</t>
    </rPh>
    <phoneticPr fontId="2"/>
  </si>
  <si>
    <t>電気料金単価（円/ｋWh）</t>
    <rPh sb="0" eb="2">
      <t>デンキ</t>
    </rPh>
    <rPh sb="2" eb="4">
      <t>リョウキン</t>
    </rPh>
    <rPh sb="4" eb="6">
      <t>タンカ</t>
    </rPh>
    <rPh sb="7" eb="8">
      <t>エン</t>
    </rPh>
    <phoneticPr fontId="2"/>
  </si>
  <si>
    <t>年間電力料金（円/年）</t>
    <rPh sb="0" eb="2">
      <t>ネンカン</t>
    </rPh>
    <rPh sb="2" eb="4">
      <t>デンリョク</t>
    </rPh>
    <rPh sb="4" eb="6">
      <t>リョウキン</t>
    </rPh>
    <rPh sb="7" eb="8">
      <t>エン</t>
    </rPh>
    <rPh sb="9" eb="10">
      <t>ネン</t>
    </rPh>
    <phoneticPr fontId="2"/>
  </si>
  <si>
    <t>備考</t>
    <rPh sb="0" eb="2">
      <t>ビコウ</t>
    </rPh>
    <phoneticPr fontId="2"/>
  </si>
  <si>
    <t>既存灯維持管理費</t>
    <rPh sb="0" eb="2">
      <t>キゾン</t>
    </rPh>
    <rPh sb="2" eb="3">
      <t>トウ</t>
    </rPh>
    <rPh sb="3" eb="5">
      <t>イジ</t>
    </rPh>
    <rPh sb="5" eb="8">
      <t>カンリヒ</t>
    </rPh>
    <phoneticPr fontId="2"/>
  </si>
  <si>
    <t>試算</t>
    <rPh sb="0" eb="2">
      <t>シサン</t>
    </rPh>
    <phoneticPr fontId="2"/>
  </si>
  <si>
    <t>報告方法を選択（「試算」または「実績」）⇒</t>
    <rPh sb="0" eb="2">
      <t>ホウコク</t>
    </rPh>
    <rPh sb="2" eb="4">
      <t>ホウホウ</t>
    </rPh>
    <rPh sb="5" eb="7">
      <t>センタク</t>
    </rPh>
    <rPh sb="9" eb="11">
      <t>シサン</t>
    </rPh>
    <rPh sb="16" eb="18">
      <t>ジッセキ</t>
    </rPh>
    <phoneticPr fontId="2"/>
  </si>
  <si>
    <t>実績</t>
    <rPh sb="0" eb="2">
      <t>ジッセキ</t>
    </rPh>
    <phoneticPr fontId="2"/>
  </si>
  <si>
    <t>【試算】</t>
    <rPh sb="1" eb="3">
      <t>シサン</t>
    </rPh>
    <phoneticPr fontId="2"/>
  </si>
  <si>
    <t>灯数
（灯）</t>
    <rPh sb="0" eb="2">
      <t>トウスウ</t>
    </rPh>
    <rPh sb="4" eb="5">
      <t>トウ</t>
    </rPh>
    <phoneticPr fontId="2"/>
  </si>
  <si>
    <t>定格寿命
（h）</t>
    <rPh sb="0" eb="2">
      <t>テイカク</t>
    </rPh>
    <rPh sb="2" eb="4">
      <t>ジュミョウ</t>
    </rPh>
    <phoneticPr fontId="2"/>
  </si>
  <si>
    <t>1灯あたり
交換費
（円/灯）</t>
    <rPh sb="1" eb="2">
      <t>トウ</t>
    </rPh>
    <rPh sb="6" eb="8">
      <t>コウカン</t>
    </rPh>
    <rPh sb="8" eb="9">
      <t>ヒ</t>
    </rPh>
    <rPh sb="11" eb="12">
      <t>エン</t>
    </rPh>
    <rPh sb="13" eb="14">
      <t>トウ</t>
    </rPh>
    <phoneticPr fontId="2"/>
  </si>
  <si>
    <t>灯具単価</t>
    <rPh sb="0" eb="2">
      <t>トウグ</t>
    </rPh>
    <rPh sb="2" eb="4">
      <t>タンカ</t>
    </rPh>
    <phoneticPr fontId="2"/>
  </si>
  <si>
    <t>維持管理費　計</t>
    <rPh sb="0" eb="2">
      <t>イジ</t>
    </rPh>
    <rPh sb="2" eb="5">
      <t>カンリヒ</t>
    </rPh>
    <rPh sb="6" eb="7">
      <t>ケイ</t>
    </rPh>
    <phoneticPr fontId="2"/>
  </si>
  <si>
    <t>平成27年度</t>
    <rPh sb="0" eb="2">
      <t>ヘイセイ</t>
    </rPh>
    <rPh sb="4" eb="6">
      <t>ネンド</t>
    </rPh>
    <phoneticPr fontId="2"/>
  </si>
  <si>
    <t>直近2か年の平均灯数</t>
    <rPh sb="0" eb="2">
      <t>チョッキン</t>
    </rPh>
    <rPh sb="4" eb="5">
      <t>ネン</t>
    </rPh>
    <rPh sb="6" eb="8">
      <t>ヘイキン</t>
    </rPh>
    <rPh sb="8" eb="10">
      <t>トウスウ</t>
    </rPh>
    <phoneticPr fontId="2"/>
  </si>
  <si>
    <t>灯</t>
    <rPh sb="0" eb="1">
      <t>トウ</t>
    </rPh>
    <phoneticPr fontId="2"/>
  </si>
  <si>
    <t>平成28年度</t>
    <rPh sb="0" eb="2">
      <t>ヘイセイ</t>
    </rPh>
    <rPh sb="4" eb="6">
      <t>ネンド</t>
    </rPh>
    <phoneticPr fontId="2"/>
  </si>
  <si>
    <t>補助対象灯数</t>
    <rPh sb="0" eb="2">
      <t>ホジョ</t>
    </rPh>
    <rPh sb="2" eb="4">
      <t>タイショウ</t>
    </rPh>
    <rPh sb="4" eb="6">
      <t>トウスウ</t>
    </rPh>
    <phoneticPr fontId="2"/>
  </si>
  <si>
    <t>維持管理費（※補助対象灯数で按分）</t>
    <rPh sb="0" eb="2">
      <t>イジ</t>
    </rPh>
    <rPh sb="2" eb="5">
      <t>カンリヒ</t>
    </rPh>
    <rPh sb="7" eb="9">
      <t>ホジョ</t>
    </rPh>
    <rPh sb="9" eb="11">
      <t>タイショウ</t>
    </rPh>
    <rPh sb="11" eb="13">
      <t>トウスウ</t>
    </rPh>
    <rPh sb="14" eb="16">
      <t>アンブン</t>
    </rPh>
    <phoneticPr fontId="2"/>
  </si>
  <si>
    <t>【算定根拠】</t>
    <rPh sb="1" eb="3">
      <t>サンテイ</t>
    </rPh>
    <rPh sb="3" eb="5">
      <t>コンキョ</t>
    </rPh>
    <phoneticPr fontId="2"/>
  </si>
  <si>
    <t>Ｎo.</t>
    <phoneticPr fontId="2"/>
  </si>
  <si>
    <t>【実績】　※直近2か年（平成27～28年度）のLED照明維持管理費実績額</t>
    <rPh sb="1" eb="3">
      <t>ジッセキ</t>
    </rPh>
    <rPh sb="6" eb="8">
      <t>チョッキン</t>
    </rPh>
    <rPh sb="10" eb="11">
      <t>ネン</t>
    </rPh>
    <rPh sb="12" eb="14">
      <t>ヘイセイ</t>
    </rPh>
    <rPh sb="19" eb="21">
      <t>ネンド</t>
    </rPh>
    <rPh sb="26" eb="28">
      <t>ショウメイ</t>
    </rPh>
    <rPh sb="28" eb="30">
      <t>イジ</t>
    </rPh>
    <rPh sb="30" eb="33">
      <t>カンリヒ</t>
    </rPh>
    <rPh sb="33" eb="36">
      <t>ジッセキガク</t>
    </rPh>
    <phoneticPr fontId="2"/>
  </si>
  <si>
    <t>⑧</t>
    <phoneticPr fontId="2"/>
  </si>
  <si>
    <t>⑨</t>
    <phoneticPr fontId="2"/>
  </si>
  <si>
    <t>⑫</t>
    <phoneticPr fontId="2"/>
  </si>
  <si>
    <t>⑬</t>
    <phoneticPr fontId="2"/>
  </si>
  <si>
    <t>-</t>
    <phoneticPr fontId="2"/>
  </si>
  <si>
    <t>既設灯・LED灯　灯数合致</t>
    <phoneticPr fontId="2"/>
  </si>
  <si>
    <t>補助対象灯数・LED灯　灯数合致</t>
    <rPh sb="0" eb="2">
      <t>ホジョ</t>
    </rPh>
    <rPh sb="2" eb="4">
      <t>タイショウ</t>
    </rPh>
    <rPh sb="4" eb="6">
      <t>トウスウ</t>
    </rPh>
    <phoneticPr fontId="2"/>
  </si>
  <si>
    <t>LED化する照明器具数</t>
    <rPh sb="3" eb="4">
      <t>カ</t>
    </rPh>
    <rPh sb="6" eb="8">
      <t>ショウメイ</t>
    </rPh>
    <rPh sb="8" eb="10">
      <t>キグ</t>
    </rPh>
    <rPh sb="10" eb="11">
      <t>スウ</t>
    </rPh>
    <phoneticPr fontId="2"/>
  </si>
  <si>
    <t>うち補助対象灯数（PCB使用）</t>
    <rPh sb="2" eb="4">
      <t>ホジョ</t>
    </rPh>
    <rPh sb="4" eb="6">
      <t>タイショウ</t>
    </rPh>
    <rPh sb="6" eb="7">
      <t>トウ</t>
    </rPh>
    <rPh sb="7" eb="8">
      <t>スウ</t>
    </rPh>
    <rPh sb="12" eb="14">
      <t>シヨウ</t>
    </rPh>
    <phoneticPr fontId="2"/>
  </si>
  <si>
    <t>LED化する照明器具数</t>
    <rPh sb="3" eb="4">
      <t>カ</t>
    </rPh>
    <rPh sb="6" eb="8">
      <t>ショウメイ</t>
    </rPh>
    <rPh sb="8" eb="10">
      <t>キグ</t>
    </rPh>
    <rPh sb="10" eb="11">
      <t>スウ</t>
    </rPh>
    <phoneticPr fontId="2"/>
  </si>
  <si>
    <t>うち補助対象灯数（PBC使用）</t>
    <rPh sb="2" eb="4">
      <t>ホジョ</t>
    </rPh>
    <rPh sb="4" eb="6">
      <t>タイショウ</t>
    </rPh>
    <rPh sb="6" eb="8">
      <t>トウスウ</t>
    </rPh>
    <rPh sb="12" eb="14">
      <t>シヨウ</t>
    </rPh>
    <phoneticPr fontId="2"/>
  </si>
  <si>
    <t>灯</t>
    <rPh sb="0" eb="1">
      <t>トウ</t>
    </rPh>
    <phoneticPr fontId="2"/>
  </si>
  <si>
    <t>自己負担額・資金回収年数</t>
    <rPh sb="0" eb="2">
      <t>ジコ</t>
    </rPh>
    <rPh sb="2" eb="4">
      <t>フタン</t>
    </rPh>
    <rPh sb="4" eb="5">
      <t>ガク</t>
    </rPh>
    <rPh sb="6" eb="8">
      <t>シキン</t>
    </rPh>
    <rPh sb="8" eb="10">
      <t>カイシュウ</t>
    </rPh>
    <rPh sb="10" eb="12">
      <t>ネンスウ</t>
    </rPh>
    <phoneticPr fontId="2"/>
  </si>
  <si>
    <t>補助対象経費の支出予定額</t>
    <phoneticPr fontId="2"/>
  </si>
  <si>
    <t>補助金所要額</t>
    <rPh sb="0" eb="3">
      <t>ホジョキン</t>
    </rPh>
    <rPh sb="3" eb="5">
      <t>ショヨウ</t>
    </rPh>
    <rPh sb="5" eb="6">
      <t>ガク</t>
    </rPh>
    <phoneticPr fontId="2"/>
  </si>
  <si>
    <t>自己負担額（⑧-⑨）</t>
    <rPh sb="0" eb="2">
      <t>ジコ</t>
    </rPh>
    <rPh sb="2" eb="4">
      <t>フタン</t>
    </rPh>
    <rPh sb="4" eb="5">
      <t>ガク</t>
    </rPh>
    <phoneticPr fontId="2"/>
  </si>
  <si>
    <t>資金回収年数（⑩÷⑦）</t>
    <rPh sb="0" eb="2">
      <t>シキン</t>
    </rPh>
    <rPh sb="2" eb="4">
      <t>カイシュウ</t>
    </rPh>
    <rPh sb="4" eb="6">
      <t>ネンスウ</t>
    </rPh>
    <phoneticPr fontId="2"/>
  </si>
  <si>
    <t>CO2削減コスト（⑧÷（CO2削減量×⑫））</t>
    <rPh sb="3" eb="5">
      <t>サクゲン</t>
    </rPh>
    <rPh sb="15" eb="17">
      <t>サクゲン</t>
    </rPh>
    <rPh sb="17" eb="18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</si>
</sst>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;[Red]\-#,##0.0"/>
    <numFmt numFmtId="177" formatCode="#,##0_ "/>
    <numFmt numFmtId="178" formatCode="0.0_ "/>
    <numFmt numFmtId="179" formatCode="0_ "/>
    <numFmt numFmtId="180" formatCode="0.000_ "/>
    <numFmt numFmtId="181" formatCode="#,##0_);[Red]\(#,##0\)"/>
    <numFmt numFmtId="182" formatCode="#,##0.0_);[Red]\(#,##0.0\)"/>
    <numFmt numFmtId="183" formatCode="0.00_);[Red]\(0.0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38" fontId="5" fillId="0" borderId="0" xfId="1" applyFo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8" fillId="0" borderId="0" xfId="0" applyFont="1">
      <alignment vertical="center"/>
    </xf>
    <xf numFmtId="38" fontId="5" fillId="0" borderId="0" xfId="1" applyFont="1" applyBorder="1" applyAlignment="1">
      <alignment vertical="center"/>
    </xf>
    <xf numFmtId="0" fontId="0" fillId="0" borderId="0" xfId="0" applyProtection="1">
      <alignment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38" fontId="5" fillId="2" borderId="10" xfId="1" applyFont="1" applyFill="1" applyBorder="1" applyAlignment="1">
      <alignment vertical="center"/>
    </xf>
    <xf numFmtId="0" fontId="3" fillId="2" borderId="29" xfId="0" applyFont="1" applyFill="1" applyBorder="1" applyAlignment="1">
      <alignment horizontal="center" vertical="center" textRotation="255"/>
    </xf>
    <xf numFmtId="0" fontId="3" fillId="2" borderId="1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38" fontId="3" fillId="2" borderId="27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8" fontId="6" fillId="0" borderId="26" xfId="0" applyNumberFormat="1" applyFont="1" applyBorder="1" applyAlignment="1">
      <alignment horizontal="right" vertical="center"/>
    </xf>
    <xf numFmtId="38" fontId="3" fillId="2" borderId="6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7" fontId="10" fillId="0" borderId="26" xfId="0" applyNumberFormat="1" applyFont="1" applyFill="1" applyBorder="1" applyAlignment="1" applyProtection="1">
      <alignment horizontal="right" vertical="center"/>
    </xf>
    <xf numFmtId="38" fontId="7" fillId="0" borderId="31" xfId="1" applyFont="1" applyBorder="1" applyAlignment="1">
      <alignment horizontal="right" vertical="center"/>
    </xf>
    <xf numFmtId="38" fontId="7" fillId="0" borderId="26" xfId="1" applyFont="1" applyBorder="1" applyAlignment="1">
      <alignment horizontal="right" vertical="center"/>
    </xf>
    <xf numFmtId="177" fontId="10" fillId="0" borderId="32" xfId="0" applyNumberFormat="1" applyFont="1" applyFill="1" applyBorder="1" applyAlignment="1" applyProtection="1">
      <alignment horizontal="right" vertical="center"/>
    </xf>
    <xf numFmtId="38" fontId="7" fillId="0" borderId="24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 shrinkToFit="1"/>
    </xf>
    <xf numFmtId="0" fontId="5" fillId="0" borderId="12" xfId="0" applyFont="1" applyFill="1" applyBorder="1" applyAlignment="1">
      <alignment horizontal="center" vertical="center" shrinkToFit="1"/>
    </xf>
    <xf numFmtId="38" fontId="5" fillId="0" borderId="6" xfId="1" applyFont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6" fillId="0" borderId="34" xfId="0" applyFont="1" applyBorder="1" applyAlignment="1">
      <alignment vertical="center"/>
    </xf>
    <xf numFmtId="179" fontId="7" fillId="0" borderId="26" xfId="0" applyNumberFormat="1" applyFont="1" applyBorder="1" applyAlignment="1">
      <alignment horizontal="right" vertical="center"/>
    </xf>
    <xf numFmtId="38" fontId="5" fillId="0" borderId="0" xfId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8" fontId="3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" fillId="2" borderId="22" xfId="0" applyFont="1" applyFill="1" applyBorder="1" applyAlignment="1">
      <alignment horizontal="center" vertical="center" textRotation="255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38" fontId="3" fillId="2" borderId="16" xfId="1" applyFont="1" applyFill="1" applyBorder="1" applyAlignment="1">
      <alignment horizontal="center" vertical="center" wrapText="1"/>
    </xf>
    <xf numFmtId="181" fontId="3" fillId="0" borderId="38" xfId="0" applyNumberFormat="1" applyFont="1" applyFill="1" applyBorder="1" applyAlignment="1">
      <alignment horizontal="center" vertical="center"/>
    </xf>
    <xf numFmtId="181" fontId="3" fillId="0" borderId="6" xfId="0" applyNumberFormat="1" applyFont="1" applyBorder="1" applyAlignment="1">
      <alignment horizontal="center" vertical="center"/>
    </xf>
    <xf numFmtId="182" fontId="3" fillId="0" borderId="6" xfId="0" applyNumberFormat="1" applyFont="1" applyBorder="1" applyAlignment="1">
      <alignment horizontal="center" vertical="center"/>
    </xf>
    <xf numFmtId="181" fontId="3" fillId="0" borderId="39" xfId="1" applyNumberFormat="1" applyFont="1" applyBorder="1" applyAlignment="1">
      <alignment horizontal="center" vertical="center"/>
    </xf>
    <xf numFmtId="181" fontId="3" fillId="0" borderId="2" xfId="0" applyNumberFormat="1" applyFont="1" applyFill="1" applyBorder="1" applyAlignment="1">
      <alignment horizontal="center" vertical="center"/>
    </xf>
    <xf numFmtId="181" fontId="3" fillId="0" borderId="1" xfId="0" applyNumberFormat="1" applyFont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/>
    </xf>
    <xf numFmtId="182" fontId="3" fillId="0" borderId="1" xfId="0" applyNumberFormat="1" applyFont="1" applyFill="1" applyBorder="1" applyAlignment="1">
      <alignment horizontal="center" vertical="center"/>
    </xf>
    <xf numFmtId="181" fontId="3" fillId="0" borderId="13" xfId="1" applyNumberFormat="1" applyFont="1" applyFill="1" applyBorder="1" applyAlignment="1">
      <alignment horizontal="center" vertical="center"/>
    </xf>
    <xf numFmtId="181" fontId="3" fillId="0" borderId="3" xfId="0" applyNumberFormat="1" applyFont="1" applyFill="1" applyBorder="1" applyAlignment="1">
      <alignment horizontal="center" vertical="center"/>
    </xf>
    <xf numFmtId="181" fontId="3" fillId="0" borderId="4" xfId="0" applyNumberFormat="1" applyFont="1" applyBorder="1" applyAlignment="1">
      <alignment horizontal="center" vertical="center"/>
    </xf>
    <xf numFmtId="181" fontId="3" fillId="0" borderId="4" xfId="0" applyNumberFormat="1" applyFont="1" applyFill="1" applyBorder="1" applyAlignment="1">
      <alignment horizontal="center" vertical="center"/>
    </xf>
    <xf numFmtId="182" fontId="3" fillId="0" borderId="4" xfId="0" applyNumberFormat="1" applyFont="1" applyFill="1" applyBorder="1" applyAlignment="1">
      <alignment horizontal="center" vertical="center"/>
    </xf>
    <xf numFmtId="181" fontId="3" fillId="0" borderId="20" xfId="1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81" fontId="3" fillId="0" borderId="6" xfId="0" applyNumberFormat="1" applyFont="1" applyBorder="1" applyAlignment="1">
      <alignment vertical="center"/>
    </xf>
    <xf numFmtId="181" fontId="3" fillId="0" borderId="1" xfId="0" applyNumberFormat="1" applyFont="1" applyFill="1" applyBorder="1" applyAlignment="1">
      <alignment vertical="center"/>
    </xf>
    <xf numFmtId="0" fontId="3" fillId="0" borderId="36" xfId="0" applyFont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38" fontId="3" fillId="2" borderId="27" xfId="0" applyNumberFormat="1" applyFont="1" applyFill="1" applyBorder="1" applyAlignment="1">
      <alignment horizontal="center" vertical="center" wrapText="1"/>
    </xf>
    <xf numFmtId="40" fontId="5" fillId="0" borderId="1" xfId="1" applyNumberFormat="1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45" xfId="1" applyFont="1" applyBorder="1" applyAlignment="1">
      <alignment horizontal="center" vertical="center"/>
    </xf>
    <xf numFmtId="38" fontId="5" fillId="0" borderId="44" xfId="1" applyFont="1" applyBorder="1" applyAlignment="1">
      <alignment horizontal="center" vertical="center"/>
    </xf>
    <xf numFmtId="183" fontId="5" fillId="0" borderId="1" xfId="1" applyNumberFormat="1" applyFont="1" applyFill="1" applyBorder="1" applyAlignment="1">
      <alignment horizontal="right" vertical="center" shrinkToFit="1"/>
    </xf>
    <xf numFmtId="40" fontId="5" fillId="0" borderId="6" xfId="1" applyNumberFormat="1" applyFont="1" applyBorder="1" applyAlignment="1">
      <alignment horizontal="right" vertical="center" shrinkToFit="1"/>
    </xf>
    <xf numFmtId="40" fontId="5" fillId="0" borderId="11" xfId="1" applyNumberFormat="1" applyFont="1" applyFill="1" applyBorder="1" applyAlignment="1">
      <alignment horizontal="right" vertical="center" shrinkToFit="1"/>
    </xf>
    <xf numFmtId="38" fontId="12" fillId="0" borderId="0" xfId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38" fontId="0" fillId="0" borderId="46" xfId="1" applyFont="1" applyBorder="1" applyAlignment="1">
      <alignment horizontal="center" vertical="center"/>
    </xf>
    <xf numFmtId="38" fontId="0" fillId="0" borderId="0" xfId="1" applyFont="1" applyBorder="1" applyAlignment="1">
      <alignment vertical="center"/>
    </xf>
    <xf numFmtId="181" fontId="5" fillId="0" borderId="0" xfId="1" applyNumberFormat="1" applyFont="1" applyFill="1" applyBorder="1" applyAlignment="1">
      <alignment horizontal="right" vertical="center"/>
    </xf>
    <xf numFmtId="38" fontId="13" fillId="0" borderId="0" xfId="1" applyFont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181" fontId="5" fillId="0" borderId="1" xfId="1" applyNumberFormat="1" applyFont="1" applyBorder="1" applyAlignment="1">
      <alignment horizontal="right" vertical="center"/>
    </xf>
    <xf numFmtId="181" fontId="5" fillId="0" borderId="1" xfId="1" applyNumberFormat="1" applyFont="1" applyFill="1" applyBorder="1" applyAlignment="1">
      <alignment horizontal="right" vertical="center"/>
    </xf>
    <xf numFmtId="181" fontId="3" fillId="0" borderId="11" xfId="0" applyNumberFormat="1" applyFont="1" applyFill="1" applyBorder="1" applyAlignment="1">
      <alignment horizontal="center" vertical="center"/>
    </xf>
    <xf numFmtId="181" fontId="5" fillId="0" borderId="11" xfId="1" applyNumberFormat="1" applyFont="1" applyFill="1" applyBorder="1" applyAlignment="1">
      <alignment horizontal="right" vertical="center"/>
    </xf>
    <xf numFmtId="0" fontId="0" fillId="0" borderId="27" xfId="0" applyBorder="1">
      <alignment vertical="center"/>
    </xf>
    <xf numFmtId="38" fontId="0" fillId="0" borderId="27" xfId="1" applyFont="1" applyBorder="1" applyAlignment="1">
      <alignment horizontal="right" vertical="center"/>
    </xf>
    <xf numFmtId="0" fontId="0" fillId="0" borderId="49" xfId="0" applyBorder="1">
      <alignment vertical="center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0" fillId="0" borderId="54" xfId="0" applyBorder="1">
      <alignment vertical="center"/>
    </xf>
    <xf numFmtId="0" fontId="0" fillId="0" borderId="0" xfId="0" applyAlignment="1">
      <alignment horizontal="left" vertical="center"/>
    </xf>
    <xf numFmtId="0" fontId="5" fillId="0" borderId="9" xfId="0" applyFont="1" applyBorder="1" applyAlignment="1">
      <alignment vertical="center"/>
    </xf>
    <xf numFmtId="0" fontId="0" fillId="0" borderId="55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0" fillId="0" borderId="0" xfId="0" applyBorder="1">
      <alignment vertical="center"/>
    </xf>
    <xf numFmtId="38" fontId="5" fillId="0" borderId="52" xfId="1" applyFont="1" applyFill="1" applyBorder="1" applyAlignment="1">
      <alignment horizontal="right" vertical="center"/>
    </xf>
    <xf numFmtId="0" fontId="5" fillId="0" borderId="52" xfId="0" applyFont="1" applyBorder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178" fontId="5" fillId="0" borderId="1" xfId="0" applyNumberFormat="1" applyFont="1" applyBorder="1" applyAlignment="1" applyProtection="1">
      <alignment horizontal="right" vertical="center" shrinkToFit="1"/>
      <protection locked="0"/>
    </xf>
    <xf numFmtId="38" fontId="5" fillId="0" borderId="1" xfId="1" applyFont="1" applyFill="1" applyBorder="1" applyAlignment="1" applyProtection="1">
      <alignment horizontal="right" vertical="center" shrinkToFit="1"/>
      <protection locked="0"/>
    </xf>
    <xf numFmtId="38" fontId="5" fillId="0" borderId="1" xfId="1" applyFont="1" applyBorder="1" applyAlignment="1" applyProtection="1">
      <alignment horizontal="right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177" fontId="10" fillId="0" borderId="26" xfId="0" applyNumberFormat="1" applyFont="1" applyFill="1" applyBorder="1" applyAlignment="1" applyProtection="1">
      <alignment horizontal="right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38" fontId="5" fillId="0" borderId="9" xfId="1" applyFont="1" applyFill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81" fontId="6" fillId="0" borderId="41" xfId="0" applyNumberFormat="1" applyFont="1" applyBorder="1" applyAlignment="1" applyProtection="1">
      <alignment horizontal="right" vertical="center"/>
      <protection locked="0"/>
    </xf>
    <xf numFmtId="38" fontId="0" fillId="0" borderId="54" xfId="1" applyFont="1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 shrinkToFit="1"/>
      <protection locked="0"/>
    </xf>
    <xf numFmtId="178" fontId="5" fillId="0" borderId="6" xfId="0" applyNumberFormat="1" applyFont="1" applyBorder="1" applyAlignment="1" applyProtection="1">
      <alignment horizontal="right" vertical="center" shrinkToFit="1"/>
      <protection locked="0"/>
    </xf>
    <xf numFmtId="38" fontId="5" fillId="0" borderId="6" xfId="1" applyFont="1" applyBorder="1" applyAlignment="1" applyProtection="1">
      <alignment horizontal="right" vertical="center" shrinkToFit="1"/>
      <protection locked="0"/>
    </xf>
    <xf numFmtId="38" fontId="5" fillId="0" borderId="27" xfId="1" applyFont="1" applyBorder="1" applyAlignment="1" applyProtection="1">
      <alignment horizontal="right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178" fontId="5" fillId="0" borderId="1" xfId="0" applyNumberFormat="1" applyFont="1" applyFill="1" applyBorder="1" applyAlignment="1" applyProtection="1">
      <alignment horizontal="right" vertical="center" shrinkToFit="1"/>
      <protection locked="0"/>
    </xf>
    <xf numFmtId="38" fontId="5" fillId="0" borderId="11" xfId="1" applyFont="1" applyFill="1" applyBorder="1" applyAlignment="1" applyProtection="1">
      <alignment horizontal="right" vertical="center" shrinkToFit="1"/>
      <protection locked="0"/>
    </xf>
    <xf numFmtId="177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5" fillId="0" borderId="35" xfId="0" applyNumberFormat="1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178" fontId="7" fillId="0" borderId="26" xfId="0" applyNumberFormat="1" applyFont="1" applyBorder="1" applyAlignment="1" applyProtection="1">
      <alignment horizontal="right" vertical="center"/>
      <protection locked="0"/>
    </xf>
    <xf numFmtId="38" fontId="7" fillId="0" borderId="31" xfId="1" applyFont="1" applyBorder="1" applyAlignment="1" applyProtection="1">
      <alignment horizontal="right" vertical="center"/>
      <protection locked="0"/>
    </xf>
    <xf numFmtId="38" fontId="7" fillId="0" borderId="26" xfId="1" applyFont="1" applyBorder="1" applyAlignment="1" applyProtection="1">
      <alignment horizontal="right" vertical="center"/>
      <protection locked="0"/>
    </xf>
    <xf numFmtId="0" fontId="0" fillId="0" borderId="55" xfId="0" applyBorder="1">
      <alignment vertical="center"/>
    </xf>
    <xf numFmtId="0" fontId="0" fillId="0" borderId="38" xfId="0" applyBorder="1">
      <alignment vertical="center"/>
    </xf>
    <xf numFmtId="38" fontId="5" fillId="0" borderId="55" xfId="0" applyNumberFormat="1" applyFont="1" applyBorder="1" applyAlignment="1">
      <alignment horizontal="right" vertical="center"/>
    </xf>
    <xf numFmtId="38" fontId="5" fillId="0" borderId="9" xfId="0" applyNumberFormat="1" applyFont="1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57" xfId="0" applyBorder="1">
      <alignment vertical="center"/>
    </xf>
    <xf numFmtId="181" fontId="3" fillId="0" borderId="1" xfId="0" applyNumberFormat="1" applyFont="1" applyBorder="1" applyAlignment="1" applyProtection="1">
      <alignment horizontal="center" vertical="center"/>
      <protection locked="0"/>
    </xf>
    <xf numFmtId="182" fontId="5" fillId="0" borderId="1" xfId="0" applyNumberFormat="1" applyFont="1" applyBorder="1" applyAlignment="1" applyProtection="1">
      <alignment horizontal="right" vertical="center"/>
      <protection locked="0"/>
    </xf>
    <xf numFmtId="181" fontId="5" fillId="0" borderId="1" xfId="0" applyNumberFormat="1" applyFont="1" applyBorder="1" applyAlignment="1" applyProtection="1">
      <alignment horizontal="right" vertical="center"/>
      <protection locked="0"/>
    </xf>
    <xf numFmtId="181" fontId="3" fillId="0" borderId="11" xfId="0" applyNumberFormat="1" applyFont="1" applyBorder="1" applyAlignment="1" applyProtection="1">
      <alignment horizontal="center" vertical="center"/>
      <protection locked="0"/>
    </xf>
    <xf numFmtId="182" fontId="5" fillId="0" borderId="11" xfId="0" applyNumberFormat="1" applyFont="1" applyBorder="1" applyAlignment="1" applyProtection="1">
      <alignment horizontal="right" vertical="center"/>
      <protection locked="0"/>
    </xf>
    <xf numFmtId="181" fontId="5" fillId="0" borderId="11" xfId="0" applyNumberFormat="1" applyFont="1" applyBorder="1" applyAlignment="1" applyProtection="1">
      <alignment horizontal="right" vertical="center"/>
      <protection locked="0"/>
    </xf>
    <xf numFmtId="181" fontId="5" fillId="0" borderId="1" xfId="1" applyNumberFormat="1" applyFont="1" applyBorder="1" applyAlignment="1" applyProtection="1">
      <alignment horizontal="right" vertical="center"/>
      <protection locked="0"/>
    </xf>
    <xf numFmtId="181" fontId="5" fillId="0" borderId="11" xfId="1" applyNumberFormat="1" applyFont="1" applyBorder="1" applyAlignment="1" applyProtection="1">
      <alignment horizontal="right" vertical="center"/>
      <protection locked="0"/>
    </xf>
    <xf numFmtId="38" fontId="0" fillId="0" borderId="1" xfId="1" applyFont="1" applyBorder="1" applyAlignment="1" applyProtection="1">
      <alignment horizontal="right" vertical="center"/>
      <protection locked="0"/>
    </xf>
    <xf numFmtId="38" fontId="5" fillId="0" borderId="9" xfId="1" applyFont="1" applyBorder="1" applyAlignment="1" applyProtection="1">
      <alignment vertical="center"/>
      <protection locked="0"/>
    </xf>
    <xf numFmtId="181" fontId="6" fillId="0" borderId="24" xfId="0" applyNumberFormat="1" applyFont="1" applyFill="1" applyBorder="1" applyAlignment="1">
      <alignment horizontal="center" vertical="center"/>
    </xf>
    <xf numFmtId="181" fontId="6" fillId="0" borderId="40" xfId="0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181" fontId="3" fillId="0" borderId="21" xfId="0" applyNumberFormat="1" applyFont="1" applyFill="1" applyBorder="1" applyAlignment="1">
      <alignment horizontal="center" vertical="center" textRotation="255"/>
    </xf>
    <xf numFmtId="181" fontId="3" fillId="0" borderId="19" xfId="0" applyNumberFormat="1" applyFont="1" applyBorder="1" applyAlignment="1">
      <alignment horizontal="center" vertical="center" textRotation="255"/>
    </xf>
    <xf numFmtId="181" fontId="3" fillId="0" borderId="23" xfId="0" applyNumberFormat="1" applyFont="1" applyBorder="1" applyAlignment="1">
      <alignment horizontal="center" vertical="center" textRotation="255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38" fontId="5" fillId="0" borderId="9" xfId="1" applyFont="1" applyBorder="1" applyAlignment="1" applyProtection="1">
      <alignment horizontal="right" vertical="center" shrinkToFit="1"/>
      <protection locked="0"/>
    </xf>
    <xf numFmtId="38" fontId="5" fillId="0" borderId="18" xfId="1" applyFont="1" applyBorder="1" applyAlignment="1" applyProtection="1">
      <alignment horizontal="right" vertical="center" shrinkToFit="1"/>
      <protection locked="0"/>
    </xf>
    <xf numFmtId="0" fontId="5" fillId="0" borderId="19" xfId="0" applyFont="1" applyFill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  <xf numFmtId="0" fontId="5" fillId="0" borderId="29" xfId="0" applyFont="1" applyFill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 textRotation="255"/>
    </xf>
    <xf numFmtId="38" fontId="5" fillId="0" borderId="7" xfId="1" applyFont="1" applyBorder="1" applyAlignment="1" applyProtection="1">
      <alignment horizontal="right" vertical="center" shrinkToFit="1"/>
      <protection locked="0"/>
    </xf>
    <xf numFmtId="0" fontId="5" fillId="0" borderId="17" xfId="0" applyFont="1" applyBorder="1" applyAlignment="1" applyProtection="1">
      <alignment horizontal="right" vertical="center" shrinkToFit="1"/>
      <protection locked="0"/>
    </xf>
    <xf numFmtId="0" fontId="5" fillId="0" borderId="18" xfId="0" applyFont="1" applyBorder="1" applyAlignment="1" applyProtection="1">
      <alignment horizontal="right" vertical="center" shrinkToFit="1"/>
      <protection locked="0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38" fontId="7" fillId="0" borderId="24" xfId="1" applyFont="1" applyBorder="1" applyAlignment="1" applyProtection="1">
      <alignment horizontal="right" vertical="center"/>
      <protection locked="0"/>
    </xf>
    <xf numFmtId="0" fontId="5" fillId="0" borderId="33" xfId="0" applyFont="1" applyBorder="1" applyAlignment="1" applyProtection="1">
      <alignment horizontal="right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/>
    </xf>
    <xf numFmtId="40" fontId="7" fillId="0" borderId="36" xfId="1" applyNumberFormat="1" applyFont="1" applyBorder="1" applyAlignment="1" applyProtection="1">
      <alignment horizontal="right" vertical="center"/>
      <protection locked="0"/>
    </xf>
    <xf numFmtId="40" fontId="7" fillId="0" borderId="37" xfId="1" applyNumberFormat="1" applyFont="1" applyBorder="1" applyAlignment="1" applyProtection="1">
      <alignment horizontal="right" vertical="center"/>
      <protection locked="0"/>
    </xf>
    <xf numFmtId="38" fontId="5" fillId="0" borderId="42" xfId="1" applyFont="1" applyBorder="1" applyAlignment="1" applyProtection="1">
      <alignment horizontal="right" vertical="center" shrinkToFit="1"/>
      <protection locked="0"/>
    </xf>
    <xf numFmtId="38" fontId="5" fillId="0" borderId="43" xfId="1" applyFont="1" applyBorder="1" applyAlignment="1" applyProtection="1">
      <alignment horizontal="right" vertical="center" shrinkToFit="1"/>
      <protection locked="0"/>
    </xf>
    <xf numFmtId="0" fontId="11" fillId="0" borderId="36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38" fontId="3" fillId="2" borderId="7" xfId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38" fontId="5" fillId="0" borderId="9" xfId="1" applyFont="1" applyBorder="1" applyAlignment="1">
      <alignment horizontal="right" vertical="center" shrinkToFit="1"/>
    </xf>
    <xf numFmtId="0" fontId="5" fillId="0" borderId="18" xfId="0" applyFont="1" applyBorder="1" applyAlignment="1">
      <alignment horizontal="right" vertical="center" shrinkToFit="1"/>
    </xf>
    <xf numFmtId="38" fontId="5" fillId="0" borderId="7" xfId="1" applyFont="1" applyBorder="1" applyAlignment="1">
      <alignment horizontal="right" vertical="center" shrinkToFit="1"/>
    </xf>
    <xf numFmtId="0" fontId="5" fillId="0" borderId="17" xfId="0" applyFont="1" applyBorder="1" applyAlignment="1">
      <alignment horizontal="right" vertical="center" shrinkToFit="1"/>
    </xf>
    <xf numFmtId="38" fontId="7" fillId="0" borderId="24" xfId="1" applyFont="1" applyBorder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38" fontId="5" fillId="0" borderId="18" xfId="1" applyFont="1" applyBorder="1" applyAlignment="1">
      <alignment horizontal="right" vertical="center" shrinkToFit="1"/>
    </xf>
    <xf numFmtId="38" fontId="5" fillId="0" borderId="42" xfId="1" applyFont="1" applyBorder="1" applyAlignment="1">
      <alignment horizontal="right" vertical="center" shrinkToFit="1"/>
    </xf>
    <xf numFmtId="38" fontId="5" fillId="0" borderId="43" xfId="1" applyFont="1" applyBorder="1" applyAlignment="1">
      <alignment horizontal="right" vertical="center" shrinkToFit="1"/>
    </xf>
    <xf numFmtId="0" fontId="0" fillId="3" borderId="57" xfId="0" applyFill="1" applyBorder="1">
      <alignment vertical="center"/>
    </xf>
    <xf numFmtId="38" fontId="3" fillId="2" borderId="8" xfId="1" applyFont="1" applyFill="1" applyBorder="1" applyAlignment="1">
      <alignment horizontal="center" vertical="center" wrapText="1"/>
    </xf>
    <xf numFmtId="38" fontId="3" fillId="2" borderId="30" xfId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38" fontId="5" fillId="0" borderId="9" xfId="1" applyFont="1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38" fontId="15" fillId="0" borderId="9" xfId="1" applyFont="1" applyFill="1" applyBorder="1" applyAlignment="1">
      <alignment horizontal="right" vertical="center"/>
    </xf>
    <xf numFmtId="38" fontId="0" fillId="0" borderId="51" xfId="1" applyFont="1" applyBorder="1" applyAlignment="1">
      <alignment horizontal="right" vertical="center"/>
    </xf>
    <xf numFmtId="38" fontId="0" fillId="0" borderId="52" xfId="1" applyFont="1" applyBorder="1" applyAlignment="1">
      <alignment horizontal="right" vertical="center"/>
    </xf>
    <xf numFmtId="38" fontId="0" fillId="0" borderId="53" xfId="1" applyFont="1" applyBorder="1" applyAlignment="1">
      <alignment horizontal="right" vertical="center"/>
    </xf>
    <xf numFmtId="181" fontId="6" fillId="0" borderId="32" xfId="0" applyNumberFormat="1" applyFont="1" applyFill="1" applyBorder="1" applyAlignment="1">
      <alignment horizontal="right" vertical="center"/>
    </xf>
    <xf numFmtId="181" fontId="5" fillId="0" borderId="24" xfId="0" applyNumberFormat="1" applyFont="1" applyBorder="1" applyAlignment="1" applyProtection="1">
      <alignment horizontal="right" vertical="center"/>
      <protection locked="0"/>
    </xf>
    <xf numFmtId="181" fontId="5" fillId="0" borderId="33" xfId="0" applyNumberFormat="1" applyFont="1" applyBorder="1" applyAlignment="1" applyProtection="1">
      <alignment horizontal="right" vertical="center"/>
      <protection locked="0"/>
    </xf>
    <xf numFmtId="38" fontId="0" fillId="0" borderId="29" xfId="1" applyFont="1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38" fontId="0" fillId="0" borderId="47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19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9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81" fontId="5" fillId="0" borderId="42" xfId="1" applyNumberFormat="1" applyFont="1" applyBorder="1" applyAlignment="1" applyProtection="1">
      <alignment horizontal="right" vertical="center"/>
      <protection locked="0"/>
    </xf>
    <xf numFmtId="181" fontId="5" fillId="0" borderId="43" xfId="1" applyNumberFormat="1" applyFont="1" applyBorder="1" applyAlignment="1" applyProtection="1">
      <alignment horizontal="right" vertical="center"/>
      <protection locked="0"/>
    </xf>
    <xf numFmtId="181" fontId="5" fillId="0" borderId="9" xfId="1" applyNumberFormat="1" applyFont="1" applyBorder="1" applyAlignment="1" applyProtection="1">
      <alignment horizontal="right" vertical="center"/>
      <protection locked="0"/>
    </xf>
    <xf numFmtId="181" fontId="5" fillId="0" borderId="18" xfId="1" applyNumberFormat="1" applyFont="1" applyBorder="1" applyAlignment="1" applyProtection="1">
      <alignment horizontal="right" vertical="center"/>
      <protection locked="0"/>
    </xf>
    <xf numFmtId="0" fontId="3" fillId="2" borderId="4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textRotation="255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13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 patternType="mediumGray"/>
      </fill>
    </dxf>
    <dxf>
      <fill>
        <patternFill>
          <bgColor theme="4" tint="0.59996337778862885"/>
        </patternFill>
      </fill>
    </dxf>
    <dxf>
      <fill>
        <patternFill patternType="mediumGray">
          <fgColor auto="1"/>
          <bgColor auto="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view="pageBreakPreview" topLeftCell="A16" zoomScaleNormal="100" zoomScaleSheetLayoutView="100" workbookViewId="0">
      <selection activeCell="P27" sqref="P27:P28"/>
    </sheetView>
  </sheetViews>
  <sheetFormatPr defaultRowHeight="15" customHeight="1" x14ac:dyDescent="0.15"/>
  <cols>
    <col min="1" max="1" width="3" customWidth="1"/>
    <col min="2" max="2" width="3.75" customWidth="1"/>
    <col min="3" max="3" width="12.5" customWidth="1"/>
    <col min="4" max="4" width="12.5" style="5" customWidth="1"/>
    <col min="5" max="6" width="7.75" style="4" customWidth="1"/>
    <col min="7" max="7" width="3" customWidth="1"/>
    <col min="8" max="8" width="3.75" customWidth="1"/>
    <col min="9" max="10" width="12.5" customWidth="1"/>
    <col min="11" max="12" width="7.75" customWidth="1"/>
  </cols>
  <sheetData>
    <row r="1" spans="1:12" ht="27" customHeight="1" x14ac:dyDescent="0.15">
      <c r="A1" s="162" t="s">
        <v>51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2" ht="13.5" x14ac:dyDescent="0.15">
      <c r="B2" s="3"/>
      <c r="D2" s="3"/>
      <c r="E2" s="3"/>
      <c r="F2" s="5"/>
      <c r="G2" s="5"/>
      <c r="H2" s="5"/>
      <c r="I2" s="4"/>
      <c r="J2" s="5"/>
      <c r="K2" s="4"/>
    </row>
    <row r="3" spans="1:12" ht="13.5" customHeight="1" x14ac:dyDescent="0.15">
      <c r="A3" s="169" t="s">
        <v>56</v>
      </c>
      <c r="B3" s="169"/>
      <c r="C3" s="169"/>
      <c r="D3" s="169"/>
      <c r="E3" s="170"/>
      <c r="F3" s="170"/>
      <c r="G3" s="170"/>
      <c r="H3" s="170"/>
      <c r="I3" s="170"/>
      <c r="J3" s="170"/>
    </row>
    <row r="4" spans="1:12" ht="13.5" customHeight="1" x14ac:dyDescent="0.15">
      <c r="A4" s="174" t="s">
        <v>52</v>
      </c>
      <c r="B4" s="175"/>
      <c r="C4" s="175"/>
      <c r="D4" s="175"/>
      <c r="E4" s="170"/>
      <c r="F4" s="170"/>
      <c r="G4" s="170"/>
      <c r="H4" s="170"/>
      <c r="I4" s="170"/>
      <c r="J4" s="170"/>
    </row>
    <row r="5" spans="1:12" ht="13.5" customHeight="1" x14ac:dyDescent="0.15">
      <c r="A5" s="66"/>
      <c r="B5" s="67"/>
      <c r="C5" s="67"/>
      <c r="D5" s="67"/>
      <c r="E5" s="6"/>
      <c r="F5" s="6"/>
      <c r="G5" s="42"/>
      <c r="H5" s="8"/>
      <c r="I5" s="42"/>
      <c r="J5" s="8"/>
      <c r="K5" s="7"/>
    </row>
    <row r="6" spans="1:12" ht="13.5" customHeight="1" x14ac:dyDescent="0.15">
      <c r="A6" s="171" t="s">
        <v>53</v>
      </c>
      <c r="B6" s="171"/>
      <c r="C6" s="171"/>
      <c r="D6" s="171"/>
      <c r="E6" s="172"/>
      <c r="F6" s="173"/>
      <c r="G6" s="19" t="s">
        <v>20</v>
      </c>
      <c r="H6" s="8"/>
      <c r="I6" s="42"/>
      <c r="J6" s="8"/>
      <c r="K6" s="7"/>
    </row>
    <row r="7" spans="1:12" ht="13.5" customHeight="1" x14ac:dyDescent="0.15">
      <c r="A7" s="171" t="s">
        <v>54</v>
      </c>
      <c r="B7" s="171"/>
      <c r="C7" s="171"/>
      <c r="D7" s="171"/>
      <c r="E7" s="172"/>
      <c r="F7" s="173"/>
      <c r="G7" s="19" t="s">
        <v>20</v>
      </c>
      <c r="H7" s="8"/>
      <c r="I7" s="42"/>
      <c r="J7" s="8"/>
      <c r="K7" s="7"/>
    </row>
    <row r="8" spans="1:12" ht="13.5" customHeight="1" x14ac:dyDescent="0.15">
      <c r="A8" s="66"/>
      <c r="B8" s="67"/>
      <c r="C8" s="67"/>
      <c r="D8" s="67"/>
      <c r="E8" s="6"/>
      <c r="F8" s="6"/>
      <c r="G8" s="42"/>
      <c r="H8" s="8"/>
      <c r="I8" s="42"/>
      <c r="J8" s="8"/>
      <c r="K8" s="7"/>
    </row>
    <row r="9" spans="1:12" ht="13.5" customHeight="1" thickBot="1" x14ac:dyDescent="0.2">
      <c r="A9" s="2"/>
      <c r="B9" s="2"/>
      <c r="C9" s="2"/>
    </row>
    <row r="10" spans="1:12" ht="24.75" thickBot="1" x14ac:dyDescent="0.2">
      <c r="A10" s="47" t="s">
        <v>5</v>
      </c>
      <c r="B10" s="48" t="s">
        <v>39</v>
      </c>
      <c r="C10" s="49" t="s">
        <v>6</v>
      </c>
      <c r="D10" s="49" t="s">
        <v>7</v>
      </c>
      <c r="E10" s="50" t="s">
        <v>40</v>
      </c>
      <c r="F10" s="51" t="s">
        <v>41</v>
      </c>
      <c r="G10" s="47"/>
      <c r="H10" s="48" t="s">
        <v>39</v>
      </c>
      <c r="I10" s="49" t="s">
        <v>6</v>
      </c>
      <c r="J10" s="49" t="s">
        <v>7</v>
      </c>
      <c r="K10" s="50" t="s">
        <v>40</v>
      </c>
      <c r="L10" s="51" t="s">
        <v>41</v>
      </c>
    </row>
    <row r="11" spans="1:12" ht="15" customHeight="1" x14ac:dyDescent="0.15">
      <c r="A11" s="163" t="s">
        <v>0</v>
      </c>
      <c r="B11" s="52">
        <v>1</v>
      </c>
      <c r="C11" s="53" t="s">
        <v>86</v>
      </c>
      <c r="D11" s="53"/>
      <c r="E11" s="54"/>
      <c r="F11" s="55"/>
      <c r="G11" s="166" t="s">
        <v>33</v>
      </c>
      <c r="H11" s="52">
        <v>1</v>
      </c>
      <c r="I11" s="69"/>
      <c r="J11" s="53"/>
      <c r="K11" s="54"/>
      <c r="L11" s="55"/>
    </row>
    <row r="12" spans="1:12" ht="15" customHeight="1" x14ac:dyDescent="0.15">
      <c r="A12" s="164"/>
      <c r="B12" s="56">
        <v>2</v>
      </c>
      <c r="C12" s="57" t="s">
        <v>86</v>
      </c>
      <c r="D12" s="58"/>
      <c r="E12" s="59"/>
      <c r="F12" s="60"/>
      <c r="G12" s="167"/>
      <c r="H12" s="56">
        <v>2</v>
      </c>
      <c r="I12" s="70"/>
      <c r="J12" s="58"/>
      <c r="K12" s="59"/>
      <c r="L12" s="60"/>
    </row>
    <row r="13" spans="1:12" ht="15" customHeight="1" x14ac:dyDescent="0.15">
      <c r="A13" s="164"/>
      <c r="B13" s="56">
        <v>3</v>
      </c>
      <c r="C13" s="57" t="s">
        <v>86</v>
      </c>
      <c r="D13" s="58"/>
      <c r="E13" s="59"/>
      <c r="F13" s="60"/>
      <c r="G13" s="167"/>
      <c r="H13" s="56">
        <v>3</v>
      </c>
      <c r="I13" s="70"/>
      <c r="J13" s="58"/>
      <c r="K13" s="59"/>
      <c r="L13" s="60"/>
    </row>
    <row r="14" spans="1:12" ht="15" customHeight="1" x14ac:dyDescent="0.15">
      <c r="A14" s="164"/>
      <c r="B14" s="56">
        <v>4</v>
      </c>
      <c r="C14" s="57" t="s">
        <v>42</v>
      </c>
      <c r="D14" s="58"/>
      <c r="E14" s="59"/>
      <c r="F14" s="60"/>
      <c r="G14" s="167"/>
      <c r="H14" s="56">
        <v>4</v>
      </c>
      <c r="I14" s="70"/>
      <c r="J14" s="58"/>
      <c r="K14" s="59"/>
      <c r="L14" s="60"/>
    </row>
    <row r="15" spans="1:12" ht="15" customHeight="1" x14ac:dyDescent="0.15">
      <c r="A15" s="164"/>
      <c r="B15" s="56">
        <v>5</v>
      </c>
      <c r="C15" s="57" t="s">
        <v>44</v>
      </c>
      <c r="D15" s="58"/>
      <c r="E15" s="59"/>
      <c r="F15" s="60"/>
      <c r="G15" s="167"/>
      <c r="H15" s="56">
        <v>5</v>
      </c>
      <c r="I15" s="70"/>
      <c r="J15" s="58"/>
      <c r="K15" s="59"/>
      <c r="L15" s="60"/>
    </row>
    <row r="16" spans="1:12" ht="15" customHeight="1" x14ac:dyDescent="0.15">
      <c r="A16" s="164"/>
      <c r="B16" s="56">
        <v>6</v>
      </c>
      <c r="C16" s="57" t="s">
        <v>42</v>
      </c>
      <c r="D16" s="58"/>
      <c r="E16" s="59"/>
      <c r="F16" s="60"/>
      <c r="G16" s="167"/>
      <c r="H16" s="56">
        <v>6</v>
      </c>
      <c r="I16" s="70"/>
      <c r="J16" s="58"/>
      <c r="K16" s="59"/>
      <c r="L16" s="60"/>
    </row>
    <row r="17" spans="1:12" ht="15" customHeight="1" x14ac:dyDescent="0.15">
      <c r="A17" s="164"/>
      <c r="B17" s="56">
        <v>7</v>
      </c>
      <c r="C17" s="57" t="s">
        <v>42</v>
      </c>
      <c r="D17" s="58"/>
      <c r="E17" s="59"/>
      <c r="F17" s="60"/>
      <c r="G17" s="167"/>
      <c r="H17" s="56">
        <v>7</v>
      </c>
      <c r="I17" s="70"/>
      <c r="J17" s="58"/>
      <c r="K17" s="59"/>
      <c r="L17" s="60"/>
    </row>
    <row r="18" spans="1:12" ht="15" customHeight="1" x14ac:dyDescent="0.15">
      <c r="A18" s="164"/>
      <c r="B18" s="56">
        <v>8</v>
      </c>
      <c r="C18" s="57" t="s">
        <v>44</v>
      </c>
      <c r="D18" s="58"/>
      <c r="E18" s="59"/>
      <c r="F18" s="60"/>
      <c r="G18" s="167"/>
      <c r="H18" s="56">
        <v>8</v>
      </c>
      <c r="I18" s="70"/>
      <c r="J18" s="58"/>
      <c r="K18" s="59"/>
      <c r="L18" s="60"/>
    </row>
    <row r="19" spans="1:12" ht="15" customHeight="1" x14ac:dyDescent="0.15">
      <c r="A19" s="164"/>
      <c r="B19" s="56">
        <v>9</v>
      </c>
      <c r="C19" s="57" t="s">
        <v>45</v>
      </c>
      <c r="D19" s="58"/>
      <c r="E19" s="59"/>
      <c r="F19" s="60"/>
      <c r="G19" s="167"/>
      <c r="H19" s="56">
        <v>9</v>
      </c>
      <c r="I19" s="70"/>
      <c r="J19" s="58"/>
      <c r="K19" s="59"/>
      <c r="L19" s="60"/>
    </row>
    <row r="20" spans="1:12" ht="15" customHeight="1" x14ac:dyDescent="0.15">
      <c r="A20" s="164"/>
      <c r="B20" s="56">
        <v>10</v>
      </c>
      <c r="C20" s="57" t="s">
        <v>42</v>
      </c>
      <c r="D20" s="58"/>
      <c r="E20" s="59"/>
      <c r="F20" s="60"/>
      <c r="G20" s="167"/>
      <c r="H20" s="56">
        <v>10</v>
      </c>
      <c r="I20" s="70"/>
      <c r="J20" s="58"/>
      <c r="K20" s="59"/>
      <c r="L20" s="60"/>
    </row>
    <row r="21" spans="1:12" ht="15" customHeight="1" x14ac:dyDescent="0.15">
      <c r="A21" s="164"/>
      <c r="B21" s="56">
        <v>11</v>
      </c>
      <c r="C21" s="57" t="s">
        <v>43</v>
      </c>
      <c r="D21" s="58"/>
      <c r="E21" s="59"/>
      <c r="F21" s="60"/>
      <c r="G21" s="167"/>
      <c r="H21" s="56">
        <v>11</v>
      </c>
      <c r="I21" s="70"/>
      <c r="J21" s="58"/>
      <c r="K21" s="59"/>
      <c r="L21" s="60"/>
    </row>
    <row r="22" spans="1:12" ht="15" customHeight="1" x14ac:dyDescent="0.15">
      <c r="A22" s="164"/>
      <c r="B22" s="56">
        <v>12</v>
      </c>
      <c r="C22" s="57" t="s">
        <v>44</v>
      </c>
      <c r="D22" s="58"/>
      <c r="E22" s="59"/>
      <c r="F22" s="60"/>
      <c r="G22" s="167"/>
      <c r="H22" s="56">
        <v>12</v>
      </c>
      <c r="I22" s="70"/>
      <c r="J22" s="58"/>
      <c r="K22" s="59"/>
      <c r="L22" s="60"/>
    </row>
    <row r="23" spans="1:12" ht="15" customHeight="1" x14ac:dyDescent="0.15">
      <c r="A23" s="164"/>
      <c r="B23" s="56">
        <v>13</v>
      </c>
      <c r="C23" s="57" t="s">
        <v>42</v>
      </c>
      <c r="D23" s="58"/>
      <c r="E23" s="59"/>
      <c r="F23" s="60"/>
      <c r="G23" s="167"/>
      <c r="H23" s="56">
        <v>13</v>
      </c>
      <c r="I23" s="70"/>
      <c r="J23" s="58"/>
      <c r="K23" s="59"/>
      <c r="L23" s="60"/>
    </row>
    <row r="24" spans="1:12" ht="15" customHeight="1" x14ac:dyDescent="0.15">
      <c r="A24" s="164"/>
      <c r="B24" s="56">
        <v>14</v>
      </c>
      <c r="C24" s="57" t="s">
        <v>42</v>
      </c>
      <c r="D24" s="58"/>
      <c r="E24" s="59"/>
      <c r="F24" s="60"/>
      <c r="G24" s="167"/>
      <c r="H24" s="56">
        <v>14</v>
      </c>
      <c r="I24" s="70"/>
      <c r="J24" s="58"/>
      <c r="K24" s="59"/>
      <c r="L24" s="60"/>
    </row>
    <row r="25" spans="1:12" ht="15" customHeight="1" x14ac:dyDescent="0.15">
      <c r="A25" s="164"/>
      <c r="B25" s="56">
        <v>15</v>
      </c>
      <c r="C25" s="57" t="s">
        <v>43</v>
      </c>
      <c r="D25" s="58"/>
      <c r="E25" s="59"/>
      <c r="F25" s="60"/>
      <c r="G25" s="167"/>
      <c r="H25" s="56">
        <v>15</v>
      </c>
      <c r="I25" s="70"/>
      <c r="J25" s="58"/>
      <c r="K25" s="59"/>
      <c r="L25" s="60"/>
    </row>
    <row r="26" spans="1:12" ht="15" customHeight="1" x14ac:dyDescent="0.15">
      <c r="A26" s="164"/>
      <c r="B26" s="56">
        <v>16</v>
      </c>
      <c r="C26" s="57" t="s">
        <v>42</v>
      </c>
      <c r="D26" s="58"/>
      <c r="E26" s="59"/>
      <c r="F26" s="60"/>
      <c r="G26" s="167"/>
      <c r="H26" s="56">
        <v>16</v>
      </c>
      <c r="I26" s="70"/>
      <c r="J26" s="58"/>
      <c r="K26" s="59"/>
      <c r="L26" s="60"/>
    </row>
    <row r="27" spans="1:12" ht="15" customHeight="1" x14ac:dyDescent="0.15">
      <c r="A27" s="164"/>
      <c r="B27" s="56">
        <v>17</v>
      </c>
      <c r="C27" s="57" t="s">
        <v>42</v>
      </c>
      <c r="D27" s="58"/>
      <c r="E27" s="59"/>
      <c r="F27" s="60"/>
      <c r="G27" s="167"/>
      <c r="H27" s="56">
        <v>17</v>
      </c>
      <c r="I27" s="70"/>
      <c r="J27" s="58"/>
      <c r="K27" s="59"/>
      <c r="L27" s="60"/>
    </row>
    <row r="28" spans="1:12" ht="15" customHeight="1" x14ac:dyDescent="0.15">
      <c r="A28" s="164"/>
      <c r="B28" s="56">
        <v>18</v>
      </c>
      <c r="C28" s="57" t="s">
        <v>42</v>
      </c>
      <c r="D28" s="58"/>
      <c r="E28" s="59"/>
      <c r="F28" s="60"/>
      <c r="G28" s="167"/>
      <c r="H28" s="56">
        <v>18</v>
      </c>
      <c r="I28" s="70"/>
      <c r="J28" s="58"/>
      <c r="K28" s="59"/>
      <c r="L28" s="60"/>
    </row>
    <row r="29" spans="1:12" ht="15" customHeight="1" x14ac:dyDescent="0.15">
      <c r="A29" s="164"/>
      <c r="B29" s="56">
        <v>19</v>
      </c>
      <c r="C29" s="57" t="s">
        <v>42</v>
      </c>
      <c r="D29" s="58"/>
      <c r="E29" s="59"/>
      <c r="F29" s="60"/>
      <c r="G29" s="167"/>
      <c r="H29" s="56">
        <v>19</v>
      </c>
      <c r="I29" s="70"/>
      <c r="J29" s="58"/>
      <c r="K29" s="59"/>
      <c r="L29" s="60"/>
    </row>
    <row r="30" spans="1:12" ht="15" customHeight="1" x14ac:dyDescent="0.15">
      <c r="A30" s="164"/>
      <c r="B30" s="56">
        <v>20</v>
      </c>
      <c r="C30" s="57" t="s">
        <v>42</v>
      </c>
      <c r="D30" s="58"/>
      <c r="E30" s="59"/>
      <c r="F30" s="60"/>
      <c r="G30" s="167"/>
      <c r="H30" s="56">
        <v>20</v>
      </c>
      <c r="I30" s="70"/>
      <c r="J30" s="58"/>
      <c r="K30" s="59"/>
      <c r="L30" s="60"/>
    </row>
    <row r="31" spans="1:12" ht="15" customHeight="1" x14ac:dyDescent="0.15">
      <c r="A31" s="164"/>
      <c r="B31" s="56">
        <v>21</v>
      </c>
      <c r="C31" s="57" t="s">
        <v>42</v>
      </c>
      <c r="D31" s="58"/>
      <c r="E31" s="59"/>
      <c r="F31" s="60"/>
      <c r="G31" s="167"/>
      <c r="H31" s="56">
        <v>21</v>
      </c>
      <c r="I31" s="70"/>
      <c r="J31" s="58"/>
      <c r="K31" s="59"/>
      <c r="L31" s="60"/>
    </row>
    <row r="32" spans="1:12" ht="15" customHeight="1" x14ac:dyDescent="0.15">
      <c r="A32" s="164"/>
      <c r="B32" s="56">
        <v>22</v>
      </c>
      <c r="C32" s="57" t="s">
        <v>42</v>
      </c>
      <c r="D32" s="58"/>
      <c r="E32" s="59"/>
      <c r="F32" s="60"/>
      <c r="G32" s="167"/>
      <c r="H32" s="56">
        <v>22</v>
      </c>
      <c r="I32" s="70"/>
      <c r="J32" s="58"/>
      <c r="K32" s="59"/>
      <c r="L32" s="60"/>
    </row>
    <row r="33" spans="1:12" ht="15" customHeight="1" x14ac:dyDescent="0.15">
      <c r="A33" s="164"/>
      <c r="B33" s="56">
        <v>23</v>
      </c>
      <c r="C33" s="57" t="s">
        <v>42</v>
      </c>
      <c r="D33" s="58"/>
      <c r="E33" s="59"/>
      <c r="F33" s="60"/>
      <c r="G33" s="167"/>
      <c r="H33" s="56">
        <v>23</v>
      </c>
      <c r="I33" s="70"/>
      <c r="J33" s="58"/>
      <c r="K33" s="59"/>
      <c r="L33" s="60"/>
    </row>
    <row r="34" spans="1:12" ht="15" customHeight="1" x14ac:dyDescent="0.15">
      <c r="A34" s="164"/>
      <c r="B34" s="56">
        <v>24</v>
      </c>
      <c r="C34" s="57" t="s">
        <v>42</v>
      </c>
      <c r="D34" s="58"/>
      <c r="E34" s="59"/>
      <c r="F34" s="60"/>
      <c r="G34" s="167"/>
      <c r="H34" s="56">
        <v>24</v>
      </c>
      <c r="I34" s="70"/>
      <c r="J34" s="58"/>
      <c r="K34" s="59"/>
      <c r="L34" s="60"/>
    </row>
    <row r="35" spans="1:12" ht="15" customHeight="1" thickBot="1" x14ac:dyDescent="0.2">
      <c r="A35" s="164"/>
      <c r="B35" s="61">
        <v>25</v>
      </c>
      <c r="C35" s="62" t="s">
        <v>44</v>
      </c>
      <c r="D35" s="63"/>
      <c r="E35" s="64"/>
      <c r="F35" s="65"/>
      <c r="G35" s="167"/>
      <c r="H35" s="56">
        <v>25</v>
      </c>
      <c r="I35" s="70"/>
      <c r="J35" s="58"/>
      <c r="K35" s="58"/>
      <c r="L35" s="60"/>
    </row>
    <row r="36" spans="1:12" ht="15" customHeight="1" thickTop="1" thickBot="1" x14ac:dyDescent="0.2">
      <c r="A36" s="165"/>
      <c r="B36" s="154" t="s">
        <v>2</v>
      </c>
      <c r="C36" s="155"/>
      <c r="D36" s="155"/>
      <c r="E36" s="156"/>
      <c r="F36" s="122">
        <f>SUM(F11:F35)</f>
        <v>0</v>
      </c>
      <c r="G36" s="168"/>
      <c r="H36" s="154" t="s">
        <v>2</v>
      </c>
      <c r="I36" s="155"/>
      <c r="J36" s="155"/>
      <c r="K36" s="156"/>
      <c r="L36" s="122">
        <f>SUM(L11:L35)</f>
        <v>0</v>
      </c>
    </row>
    <row r="37" spans="1:12" ht="15" customHeight="1" thickBot="1" x14ac:dyDescent="0.2">
      <c r="A37" s="157" t="s">
        <v>87</v>
      </c>
      <c r="B37" s="158"/>
      <c r="C37" s="158"/>
      <c r="D37" s="158"/>
      <c r="E37" s="158"/>
      <c r="F37" s="123" t="str">
        <f>IF(EXACT(F36,L36),"○","×")</f>
        <v>○</v>
      </c>
      <c r="G37" s="159" t="s">
        <v>88</v>
      </c>
      <c r="H37" s="160"/>
      <c r="I37" s="160"/>
      <c r="J37" s="160"/>
      <c r="K37" s="161"/>
      <c r="L37" s="124" t="str">
        <f>IF(E8=0,"○",IF(EXACT(E8,L36),"○","×"))</f>
        <v>○</v>
      </c>
    </row>
  </sheetData>
  <mergeCells count="15">
    <mergeCell ref="H36:K36"/>
    <mergeCell ref="A37:E37"/>
    <mergeCell ref="G37:K37"/>
    <mergeCell ref="A1:L1"/>
    <mergeCell ref="A11:A36"/>
    <mergeCell ref="G11:G36"/>
    <mergeCell ref="A3:D3"/>
    <mergeCell ref="E4:J4"/>
    <mergeCell ref="E3:J3"/>
    <mergeCell ref="A7:D7"/>
    <mergeCell ref="A6:D6"/>
    <mergeCell ref="E7:F7"/>
    <mergeCell ref="E6:F6"/>
    <mergeCell ref="A4:D4"/>
    <mergeCell ref="B36:E36"/>
  </mergeCells>
  <phoneticPr fontId="2"/>
  <conditionalFormatting sqref="E3:E4">
    <cfRule type="containsBlanks" dxfId="12" priority="7">
      <formula>LEN(TRIM(E3))=0</formula>
    </cfRule>
  </conditionalFormatting>
  <conditionalFormatting sqref="E6:F7">
    <cfRule type="containsBlanks" dxfId="11" priority="3">
      <formula>LEN(TRIM(E6))=0</formula>
    </cfRule>
  </conditionalFormatting>
  <conditionalFormatting sqref="D11:F35">
    <cfRule type="containsBlanks" dxfId="10" priority="2">
      <formula>LEN(TRIM(D11))=0</formula>
    </cfRule>
  </conditionalFormatting>
  <conditionalFormatting sqref="I11:L35">
    <cfRule type="containsBlanks" dxfId="9" priority="1">
      <formula>LEN(TRIM(I11))=0</formula>
    </cfRule>
  </conditionalFormatting>
  <pageMargins left="0.70866141732283472" right="0.15748031496062992" top="0.35433070866141736" bottom="0.3543307086614173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showZeros="0" view="pageBreakPreview" topLeftCell="A38" zoomScaleNormal="100" zoomScaleSheetLayoutView="100" workbookViewId="0">
      <selection activeCell="O28" sqref="O28"/>
    </sheetView>
  </sheetViews>
  <sheetFormatPr defaultRowHeight="13.5" x14ac:dyDescent="0.15"/>
  <cols>
    <col min="1" max="1" width="3.75" customWidth="1"/>
    <col min="2" max="2" width="3.75" style="3" customWidth="1"/>
    <col min="3" max="3" width="12.5" customWidth="1"/>
    <col min="4" max="4" width="18.75" style="3" customWidth="1"/>
    <col min="5" max="5" width="7.75" style="3" customWidth="1"/>
    <col min="6" max="6" width="7.75" style="5" customWidth="1"/>
    <col min="7" max="7" width="8.5" style="4" customWidth="1"/>
    <col min="8" max="8" width="8.5" style="5" customWidth="1"/>
    <col min="9" max="9" width="6.625" style="4" customWidth="1"/>
    <col min="10" max="10" width="5" customWidth="1"/>
    <col min="11" max="11" width="3.75" customWidth="1"/>
    <col min="12" max="12" width="21.5" hidden="1" customWidth="1"/>
  </cols>
  <sheetData>
    <row r="1" spans="1:15" s="12" customFormat="1" ht="27" customHeight="1" x14ac:dyDescent="0.15">
      <c r="A1" s="162" t="s">
        <v>4</v>
      </c>
      <c r="B1" s="162"/>
      <c r="C1" s="162"/>
      <c r="D1" s="162"/>
      <c r="E1" s="162"/>
      <c r="F1" s="162"/>
      <c r="G1" s="162"/>
      <c r="H1" s="162"/>
      <c r="I1" s="162"/>
      <c r="J1" s="162"/>
    </row>
    <row r="3" spans="1:15" ht="13.5" customHeight="1" x14ac:dyDescent="0.15">
      <c r="A3" s="190" t="s">
        <v>57</v>
      </c>
      <c r="B3" s="191"/>
      <c r="C3" s="192"/>
      <c r="D3" s="117">
        <f>調査票!E3</f>
        <v>0</v>
      </c>
      <c r="E3" s="118"/>
      <c r="F3" s="202" t="s">
        <v>89</v>
      </c>
      <c r="G3" s="202"/>
      <c r="H3" s="202"/>
      <c r="I3" s="119" t="str">
        <f>IF(調査票!E6="","",調査票!E6)</f>
        <v/>
      </c>
      <c r="J3" s="120" t="s">
        <v>20</v>
      </c>
      <c r="O3" s="105"/>
    </row>
    <row r="4" spans="1:15" ht="13.5" customHeight="1" x14ac:dyDescent="0.15">
      <c r="A4" s="193" t="s">
        <v>58</v>
      </c>
      <c r="B4" s="191"/>
      <c r="C4" s="192"/>
      <c r="D4" s="121">
        <f>調査票!E4</f>
        <v>0</v>
      </c>
      <c r="E4" s="118"/>
      <c r="F4" s="203" t="s">
        <v>90</v>
      </c>
      <c r="G4" s="203"/>
      <c r="H4" s="203"/>
      <c r="I4" s="119" t="str">
        <f>IF(調査票!E7="","",調査票!E7)</f>
        <v/>
      </c>
      <c r="J4" s="120" t="s">
        <v>20</v>
      </c>
    </row>
    <row r="5" spans="1:15" ht="13.5" customHeight="1" thickBot="1" x14ac:dyDescent="0.2">
      <c r="A5" s="101"/>
      <c r="B5" s="102"/>
      <c r="C5" s="103"/>
      <c r="D5" s="104"/>
      <c r="E5" s="108"/>
      <c r="F5" s="77"/>
      <c r="G5" s="109"/>
      <c r="H5" s="110"/>
      <c r="I5" s="106"/>
      <c r="J5" s="107"/>
    </row>
    <row r="6" spans="1:15" ht="24" x14ac:dyDescent="0.15">
      <c r="A6" s="21" t="s">
        <v>5</v>
      </c>
      <c r="B6" s="22" t="s">
        <v>28</v>
      </c>
      <c r="C6" s="23" t="s">
        <v>6</v>
      </c>
      <c r="D6" s="23" t="s">
        <v>7</v>
      </c>
      <c r="E6" s="24" t="s">
        <v>31</v>
      </c>
      <c r="F6" s="25" t="s">
        <v>55</v>
      </c>
      <c r="G6" s="28" t="s">
        <v>29</v>
      </c>
      <c r="H6" s="28" t="s">
        <v>30</v>
      </c>
      <c r="I6" s="204" t="s">
        <v>27</v>
      </c>
      <c r="J6" s="205"/>
      <c r="L6" s="45" t="s">
        <v>37</v>
      </c>
    </row>
    <row r="7" spans="1:15" ht="13.5" customHeight="1" x14ac:dyDescent="0.15">
      <c r="A7" s="178" t="s">
        <v>32</v>
      </c>
      <c r="B7" s="29">
        <v>1</v>
      </c>
      <c r="C7" s="111" t="str">
        <f>調査票!C11</f>
        <v>-</v>
      </c>
      <c r="D7" s="111" t="str">
        <f>IF(調査票!D11="","",調査票!D11)</f>
        <v/>
      </c>
      <c r="E7" s="112">
        <f>調査票!E11</f>
        <v>0</v>
      </c>
      <c r="F7" s="113">
        <f>調査票!F11</f>
        <v>0</v>
      </c>
      <c r="G7" s="114">
        <f t="shared" ref="G7:G31" si="0">ROUND(E7*F7,1)</f>
        <v>0</v>
      </c>
      <c r="H7" s="36"/>
      <c r="I7" s="176">
        <f>G7*H7/1000</f>
        <v>0</v>
      </c>
      <c r="J7" s="177"/>
      <c r="L7" s="46" t="e">
        <f>VLOOKUP(E7,#REF!,2,1)</f>
        <v>#REF!</v>
      </c>
    </row>
    <row r="8" spans="1:15" ht="13.5" customHeight="1" x14ac:dyDescent="0.15">
      <c r="A8" s="179"/>
      <c r="B8" s="29">
        <v>2</v>
      </c>
      <c r="C8" s="111" t="str">
        <f>調査票!C12</f>
        <v>-</v>
      </c>
      <c r="D8" s="111" t="str">
        <f>IF(調査票!D12="","",調査票!D12)</f>
        <v/>
      </c>
      <c r="E8" s="112">
        <f>調査票!E12</f>
        <v>0</v>
      </c>
      <c r="F8" s="113">
        <f>調査票!F12</f>
        <v>0</v>
      </c>
      <c r="G8" s="114">
        <f t="shared" si="0"/>
        <v>0</v>
      </c>
      <c r="H8" s="36"/>
      <c r="I8" s="176">
        <f>G8*H8/1000</f>
        <v>0</v>
      </c>
      <c r="J8" s="177"/>
      <c r="L8" s="46" t="e">
        <f>VLOOKUP(E8,#REF!,2,1)</f>
        <v>#REF!</v>
      </c>
    </row>
    <row r="9" spans="1:15" ht="13.5" customHeight="1" x14ac:dyDescent="0.15">
      <c r="A9" s="179"/>
      <c r="B9" s="29">
        <v>3</v>
      </c>
      <c r="C9" s="111" t="str">
        <f>調査票!C13</f>
        <v>-</v>
      </c>
      <c r="D9" s="111" t="str">
        <f>IF(調査票!D13="","",調査票!D13)</f>
        <v/>
      </c>
      <c r="E9" s="112">
        <f>調査票!E13</f>
        <v>0</v>
      </c>
      <c r="F9" s="113">
        <f>調査票!F13</f>
        <v>0</v>
      </c>
      <c r="G9" s="114">
        <f t="shared" si="0"/>
        <v>0</v>
      </c>
      <c r="H9" s="36"/>
      <c r="I9" s="176">
        <f>G9*H9/1000</f>
        <v>0</v>
      </c>
      <c r="J9" s="177"/>
      <c r="L9" s="46" t="e">
        <f>VLOOKUP(E9,#REF!,2,1)</f>
        <v>#REF!</v>
      </c>
    </row>
    <row r="10" spans="1:15" ht="13.5" customHeight="1" x14ac:dyDescent="0.15">
      <c r="A10" s="179"/>
      <c r="B10" s="29">
        <v>4</v>
      </c>
      <c r="C10" s="111" t="str">
        <f>調査票!C14</f>
        <v>-</v>
      </c>
      <c r="D10" s="111" t="str">
        <f>IF(調査票!D14="","",調査票!D14)</f>
        <v/>
      </c>
      <c r="E10" s="112">
        <f>調査票!E14</f>
        <v>0</v>
      </c>
      <c r="F10" s="113">
        <f>調査票!F14</f>
        <v>0</v>
      </c>
      <c r="G10" s="114">
        <f t="shared" si="0"/>
        <v>0</v>
      </c>
      <c r="H10" s="36"/>
      <c r="I10" s="176">
        <f t="shared" ref="I10:I31" si="1">G10*H10/1000</f>
        <v>0</v>
      </c>
      <c r="J10" s="177"/>
      <c r="L10" s="46" t="e">
        <f>VLOOKUP(E10,#REF!,2,1)</f>
        <v>#REF!</v>
      </c>
    </row>
    <row r="11" spans="1:15" ht="13.5" customHeight="1" x14ac:dyDescent="0.15">
      <c r="A11" s="179"/>
      <c r="B11" s="29">
        <v>5</v>
      </c>
      <c r="C11" s="111" t="str">
        <f>調査票!C15</f>
        <v>-</v>
      </c>
      <c r="D11" s="111" t="str">
        <f>IF(調査票!D15="","",調査票!D15)</f>
        <v/>
      </c>
      <c r="E11" s="112">
        <f>調査票!E15</f>
        <v>0</v>
      </c>
      <c r="F11" s="113">
        <f>調査票!F15</f>
        <v>0</v>
      </c>
      <c r="G11" s="114">
        <f t="shared" si="0"/>
        <v>0</v>
      </c>
      <c r="H11" s="36"/>
      <c r="I11" s="176">
        <f t="shared" si="1"/>
        <v>0</v>
      </c>
      <c r="J11" s="177"/>
      <c r="L11" s="46" t="e">
        <f>VLOOKUP(E11,#REF!,2,1)</f>
        <v>#REF!</v>
      </c>
      <c r="N11" s="105"/>
    </row>
    <row r="12" spans="1:15" x14ac:dyDescent="0.15">
      <c r="A12" s="179"/>
      <c r="B12" s="29">
        <v>6</v>
      </c>
      <c r="C12" s="111" t="str">
        <f>調査票!C16</f>
        <v>-</v>
      </c>
      <c r="D12" s="111" t="str">
        <f>IF(調査票!D16="","",調査票!D16)</f>
        <v/>
      </c>
      <c r="E12" s="112">
        <f>調査票!E16</f>
        <v>0</v>
      </c>
      <c r="F12" s="113">
        <f>調査票!F16</f>
        <v>0</v>
      </c>
      <c r="G12" s="114">
        <f t="shared" si="0"/>
        <v>0</v>
      </c>
      <c r="H12" s="36"/>
      <c r="I12" s="176">
        <f t="shared" si="1"/>
        <v>0</v>
      </c>
      <c r="J12" s="177"/>
      <c r="L12" s="46" t="e">
        <f>VLOOKUP(E12,#REF!,2,1)</f>
        <v>#REF!</v>
      </c>
      <c r="N12" s="105"/>
      <c r="O12" s="105"/>
    </row>
    <row r="13" spans="1:15" x14ac:dyDescent="0.15">
      <c r="A13" s="179"/>
      <c r="B13" s="29">
        <v>7</v>
      </c>
      <c r="C13" s="111" t="str">
        <f>調査票!C17</f>
        <v>-</v>
      </c>
      <c r="D13" s="111" t="str">
        <f>IF(調査票!D17="","",調査票!D17)</f>
        <v/>
      </c>
      <c r="E13" s="112">
        <f>調査票!E17</f>
        <v>0</v>
      </c>
      <c r="F13" s="113">
        <f>調査票!F17</f>
        <v>0</v>
      </c>
      <c r="G13" s="114">
        <f t="shared" si="0"/>
        <v>0</v>
      </c>
      <c r="H13" s="36"/>
      <c r="I13" s="176">
        <f t="shared" si="1"/>
        <v>0</v>
      </c>
      <c r="J13" s="177"/>
      <c r="L13" s="46" t="e">
        <f>VLOOKUP(E13,#REF!,2,1)</f>
        <v>#REF!</v>
      </c>
    </row>
    <row r="14" spans="1:15" x14ac:dyDescent="0.15">
      <c r="A14" s="179"/>
      <c r="B14" s="29">
        <v>8</v>
      </c>
      <c r="C14" s="111" t="str">
        <f>調査票!C18</f>
        <v>-</v>
      </c>
      <c r="D14" s="111" t="str">
        <f>IF(調査票!D18="","",調査票!D18)</f>
        <v/>
      </c>
      <c r="E14" s="112">
        <f>調査票!E18</f>
        <v>0</v>
      </c>
      <c r="F14" s="113">
        <f>調査票!F18</f>
        <v>0</v>
      </c>
      <c r="G14" s="114">
        <f t="shared" si="0"/>
        <v>0</v>
      </c>
      <c r="H14" s="36"/>
      <c r="I14" s="176">
        <f t="shared" si="1"/>
        <v>0</v>
      </c>
      <c r="J14" s="177"/>
      <c r="L14" s="46" t="e">
        <f>VLOOKUP(E14,#REF!,2,1)</f>
        <v>#REF!</v>
      </c>
    </row>
    <row r="15" spans="1:15" x14ac:dyDescent="0.15">
      <c r="A15" s="179"/>
      <c r="B15" s="29">
        <v>9</v>
      </c>
      <c r="C15" s="111" t="str">
        <f>調査票!C19</f>
        <v>-</v>
      </c>
      <c r="D15" s="111" t="str">
        <f>IF(調査票!D19="","",調査票!D19)</f>
        <v/>
      </c>
      <c r="E15" s="112">
        <f>調査票!E19</f>
        <v>0</v>
      </c>
      <c r="F15" s="113">
        <f>調査票!F19</f>
        <v>0</v>
      </c>
      <c r="G15" s="114">
        <f t="shared" si="0"/>
        <v>0</v>
      </c>
      <c r="H15" s="36"/>
      <c r="I15" s="176">
        <f t="shared" si="1"/>
        <v>0</v>
      </c>
      <c r="J15" s="177"/>
      <c r="L15" s="46" t="e">
        <f>VLOOKUP(E15,#REF!,2,1)</f>
        <v>#REF!</v>
      </c>
    </row>
    <row r="16" spans="1:15" x14ac:dyDescent="0.15">
      <c r="A16" s="179"/>
      <c r="B16" s="29">
        <v>10</v>
      </c>
      <c r="C16" s="111" t="str">
        <f>調査票!C20</f>
        <v>-</v>
      </c>
      <c r="D16" s="111" t="str">
        <f>IF(調査票!D20="","",調査票!D20)</f>
        <v/>
      </c>
      <c r="E16" s="112">
        <f>調査票!E20</f>
        <v>0</v>
      </c>
      <c r="F16" s="113">
        <f>調査票!F20</f>
        <v>0</v>
      </c>
      <c r="G16" s="114">
        <f t="shared" si="0"/>
        <v>0</v>
      </c>
      <c r="H16" s="36"/>
      <c r="I16" s="176">
        <f t="shared" si="1"/>
        <v>0</v>
      </c>
      <c r="J16" s="177"/>
      <c r="L16" s="46" t="e">
        <f>VLOOKUP(E16,#REF!,2,1)</f>
        <v>#REF!</v>
      </c>
    </row>
    <row r="17" spans="1:12" x14ac:dyDescent="0.15">
      <c r="A17" s="179"/>
      <c r="B17" s="29">
        <v>11</v>
      </c>
      <c r="C17" s="111" t="str">
        <f>調査票!C21</f>
        <v>-</v>
      </c>
      <c r="D17" s="111" t="str">
        <f>IF(調査票!D21="","",調査票!D21)</f>
        <v/>
      </c>
      <c r="E17" s="112">
        <f>調査票!E21</f>
        <v>0</v>
      </c>
      <c r="F17" s="113">
        <f>調査票!F21</f>
        <v>0</v>
      </c>
      <c r="G17" s="114">
        <f t="shared" si="0"/>
        <v>0</v>
      </c>
      <c r="H17" s="36"/>
      <c r="I17" s="176">
        <f t="shared" si="1"/>
        <v>0</v>
      </c>
      <c r="J17" s="177"/>
      <c r="L17" s="46" t="e">
        <f>VLOOKUP(E17,#REF!,2,1)</f>
        <v>#REF!</v>
      </c>
    </row>
    <row r="18" spans="1:12" x14ac:dyDescent="0.15">
      <c r="A18" s="179"/>
      <c r="B18" s="29">
        <v>12</v>
      </c>
      <c r="C18" s="111" t="str">
        <f>調査票!C22</f>
        <v>-</v>
      </c>
      <c r="D18" s="111" t="str">
        <f>IF(調査票!D22="","",調査票!D22)</f>
        <v/>
      </c>
      <c r="E18" s="112">
        <f>調査票!E22</f>
        <v>0</v>
      </c>
      <c r="F18" s="113">
        <f>調査票!F22</f>
        <v>0</v>
      </c>
      <c r="G18" s="114">
        <f t="shared" si="0"/>
        <v>0</v>
      </c>
      <c r="H18" s="36"/>
      <c r="I18" s="176">
        <f t="shared" si="1"/>
        <v>0</v>
      </c>
      <c r="J18" s="177"/>
      <c r="L18" s="46" t="e">
        <f>VLOOKUP(E18,#REF!,2,1)</f>
        <v>#REF!</v>
      </c>
    </row>
    <row r="19" spans="1:12" x14ac:dyDescent="0.15">
      <c r="A19" s="179"/>
      <c r="B19" s="29">
        <v>13</v>
      </c>
      <c r="C19" s="111" t="str">
        <f>調査票!C23</f>
        <v>-</v>
      </c>
      <c r="D19" s="111" t="str">
        <f>IF(調査票!D23="","",調査票!D23)</f>
        <v/>
      </c>
      <c r="E19" s="112">
        <f>調査票!E23</f>
        <v>0</v>
      </c>
      <c r="F19" s="113">
        <f>調査票!F23</f>
        <v>0</v>
      </c>
      <c r="G19" s="114">
        <f t="shared" si="0"/>
        <v>0</v>
      </c>
      <c r="H19" s="36"/>
      <c r="I19" s="176">
        <f t="shared" si="1"/>
        <v>0</v>
      </c>
      <c r="J19" s="177"/>
      <c r="L19" s="46" t="e">
        <f>VLOOKUP(E19,#REF!,2,1)</f>
        <v>#REF!</v>
      </c>
    </row>
    <row r="20" spans="1:12" x14ac:dyDescent="0.15">
      <c r="A20" s="179"/>
      <c r="B20" s="29">
        <v>14</v>
      </c>
      <c r="C20" s="111" t="str">
        <f>調査票!C24</f>
        <v>-</v>
      </c>
      <c r="D20" s="111" t="str">
        <f>IF(調査票!D24="","",調査票!D24)</f>
        <v/>
      </c>
      <c r="E20" s="112">
        <f>調査票!E24</f>
        <v>0</v>
      </c>
      <c r="F20" s="113">
        <f>調査票!F24</f>
        <v>0</v>
      </c>
      <c r="G20" s="114">
        <f t="shared" si="0"/>
        <v>0</v>
      </c>
      <c r="H20" s="36"/>
      <c r="I20" s="176">
        <f t="shared" si="1"/>
        <v>0</v>
      </c>
      <c r="J20" s="177"/>
      <c r="L20" s="46" t="e">
        <f>VLOOKUP(E20,#REF!,2,1)</f>
        <v>#REF!</v>
      </c>
    </row>
    <row r="21" spans="1:12" x14ac:dyDescent="0.15">
      <c r="A21" s="179"/>
      <c r="B21" s="29">
        <v>15</v>
      </c>
      <c r="C21" s="111" t="str">
        <f>調査票!C25</f>
        <v>-</v>
      </c>
      <c r="D21" s="111" t="str">
        <f>IF(調査票!D25="","",調査票!D25)</f>
        <v/>
      </c>
      <c r="E21" s="112">
        <f>調査票!E25</f>
        <v>0</v>
      </c>
      <c r="F21" s="113">
        <f>調査票!F25</f>
        <v>0</v>
      </c>
      <c r="G21" s="114">
        <f t="shared" si="0"/>
        <v>0</v>
      </c>
      <c r="H21" s="36"/>
      <c r="I21" s="176">
        <f t="shared" si="1"/>
        <v>0</v>
      </c>
      <c r="J21" s="177"/>
      <c r="L21" s="46" t="e">
        <f>VLOOKUP(E21,#REF!,2,1)</f>
        <v>#REF!</v>
      </c>
    </row>
    <row r="22" spans="1:12" x14ac:dyDescent="0.15">
      <c r="A22" s="179"/>
      <c r="B22" s="29">
        <v>16</v>
      </c>
      <c r="C22" s="111" t="str">
        <f>調査票!C26</f>
        <v>-</v>
      </c>
      <c r="D22" s="111" t="str">
        <f>IF(調査票!D26="","",調査票!D26)</f>
        <v/>
      </c>
      <c r="E22" s="112">
        <f>調査票!E26</f>
        <v>0</v>
      </c>
      <c r="F22" s="113">
        <f>調査票!F26</f>
        <v>0</v>
      </c>
      <c r="G22" s="114">
        <f t="shared" si="0"/>
        <v>0</v>
      </c>
      <c r="H22" s="36"/>
      <c r="I22" s="176">
        <f t="shared" si="1"/>
        <v>0</v>
      </c>
      <c r="J22" s="177"/>
      <c r="L22" s="46" t="e">
        <f>VLOOKUP(E22,#REF!,2,1)</f>
        <v>#REF!</v>
      </c>
    </row>
    <row r="23" spans="1:12" x14ac:dyDescent="0.15">
      <c r="A23" s="179"/>
      <c r="B23" s="29">
        <v>17</v>
      </c>
      <c r="C23" s="111" t="str">
        <f>調査票!C27</f>
        <v>-</v>
      </c>
      <c r="D23" s="111" t="str">
        <f>IF(調査票!D27="","",調査票!D27)</f>
        <v/>
      </c>
      <c r="E23" s="112">
        <f>調査票!E27</f>
        <v>0</v>
      </c>
      <c r="F23" s="113">
        <f>調査票!F27</f>
        <v>0</v>
      </c>
      <c r="G23" s="114">
        <f t="shared" si="0"/>
        <v>0</v>
      </c>
      <c r="H23" s="36"/>
      <c r="I23" s="176">
        <f t="shared" si="1"/>
        <v>0</v>
      </c>
      <c r="J23" s="177"/>
      <c r="L23" s="46" t="e">
        <f>VLOOKUP(E23,#REF!,2,1)</f>
        <v>#REF!</v>
      </c>
    </row>
    <row r="24" spans="1:12" x14ac:dyDescent="0.15">
      <c r="A24" s="179"/>
      <c r="B24" s="29">
        <v>18</v>
      </c>
      <c r="C24" s="111" t="str">
        <f>調査票!C28</f>
        <v>-</v>
      </c>
      <c r="D24" s="111" t="str">
        <f>IF(調査票!D28="","",調査票!D28)</f>
        <v/>
      </c>
      <c r="E24" s="112">
        <f>調査票!E28</f>
        <v>0</v>
      </c>
      <c r="F24" s="113">
        <f>調査票!F28</f>
        <v>0</v>
      </c>
      <c r="G24" s="114">
        <f t="shared" si="0"/>
        <v>0</v>
      </c>
      <c r="H24" s="36"/>
      <c r="I24" s="176">
        <f t="shared" si="1"/>
        <v>0</v>
      </c>
      <c r="J24" s="177"/>
      <c r="L24" s="46" t="e">
        <f>VLOOKUP(E24,#REF!,2,1)</f>
        <v>#REF!</v>
      </c>
    </row>
    <row r="25" spans="1:12" x14ac:dyDescent="0.15">
      <c r="A25" s="179"/>
      <c r="B25" s="29">
        <v>19</v>
      </c>
      <c r="C25" s="111" t="str">
        <f>調査票!C29</f>
        <v>-</v>
      </c>
      <c r="D25" s="111" t="str">
        <f>IF(調査票!D29="","",調査票!D29)</f>
        <v/>
      </c>
      <c r="E25" s="112">
        <f>調査票!E29</f>
        <v>0</v>
      </c>
      <c r="F25" s="113">
        <f>調査票!F29</f>
        <v>0</v>
      </c>
      <c r="G25" s="114">
        <f t="shared" si="0"/>
        <v>0</v>
      </c>
      <c r="H25" s="36"/>
      <c r="I25" s="176">
        <f t="shared" si="1"/>
        <v>0</v>
      </c>
      <c r="J25" s="177"/>
      <c r="L25" s="46" t="e">
        <f>VLOOKUP(E25,#REF!,2,1)</f>
        <v>#REF!</v>
      </c>
    </row>
    <row r="26" spans="1:12" x14ac:dyDescent="0.15">
      <c r="A26" s="179"/>
      <c r="B26" s="29">
        <v>20</v>
      </c>
      <c r="C26" s="111" t="str">
        <f>調査票!C30</f>
        <v>-</v>
      </c>
      <c r="D26" s="111" t="str">
        <f>IF(調査票!D30="","",調査票!D30)</f>
        <v/>
      </c>
      <c r="E26" s="112">
        <f>調査票!E30</f>
        <v>0</v>
      </c>
      <c r="F26" s="113">
        <f>調査票!F30</f>
        <v>0</v>
      </c>
      <c r="G26" s="114">
        <f t="shared" si="0"/>
        <v>0</v>
      </c>
      <c r="H26" s="36"/>
      <c r="I26" s="176">
        <f t="shared" si="1"/>
        <v>0</v>
      </c>
      <c r="J26" s="177"/>
      <c r="L26" s="46" t="e">
        <f>VLOOKUP(E26,#REF!,2,1)</f>
        <v>#REF!</v>
      </c>
    </row>
    <row r="27" spans="1:12" x14ac:dyDescent="0.15">
      <c r="A27" s="179"/>
      <c r="B27" s="29">
        <v>21</v>
      </c>
      <c r="C27" s="111" t="str">
        <f>調査票!C31</f>
        <v>-</v>
      </c>
      <c r="D27" s="111" t="str">
        <f>IF(調査票!D31="","",調査票!D31)</f>
        <v/>
      </c>
      <c r="E27" s="112">
        <f>調査票!E31</f>
        <v>0</v>
      </c>
      <c r="F27" s="113">
        <f>調査票!F31</f>
        <v>0</v>
      </c>
      <c r="G27" s="114">
        <f t="shared" si="0"/>
        <v>0</v>
      </c>
      <c r="H27" s="36"/>
      <c r="I27" s="176">
        <f t="shared" si="1"/>
        <v>0</v>
      </c>
      <c r="J27" s="177"/>
      <c r="L27" s="46" t="e">
        <f>VLOOKUP(E27,#REF!,2,1)</f>
        <v>#REF!</v>
      </c>
    </row>
    <row r="28" spans="1:12" x14ac:dyDescent="0.15">
      <c r="A28" s="179"/>
      <c r="B28" s="29">
        <v>22</v>
      </c>
      <c r="C28" s="111" t="str">
        <f>調査票!C32</f>
        <v>-</v>
      </c>
      <c r="D28" s="111" t="str">
        <f>IF(調査票!D32="","",調査票!D32)</f>
        <v/>
      </c>
      <c r="E28" s="112">
        <f>調査票!E32</f>
        <v>0</v>
      </c>
      <c r="F28" s="113">
        <f>調査票!F32</f>
        <v>0</v>
      </c>
      <c r="G28" s="114">
        <f t="shared" si="0"/>
        <v>0</v>
      </c>
      <c r="H28" s="36"/>
      <c r="I28" s="176">
        <f t="shared" si="1"/>
        <v>0</v>
      </c>
      <c r="J28" s="177"/>
      <c r="L28" s="46" t="e">
        <f>VLOOKUP(E28,#REF!,2,1)</f>
        <v>#REF!</v>
      </c>
    </row>
    <row r="29" spans="1:12" x14ac:dyDescent="0.15">
      <c r="A29" s="179"/>
      <c r="B29" s="29">
        <v>23</v>
      </c>
      <c r="C29" s="111" t="str">
        <f>調査票!C33</f>
        <v>-</v>
      </c>
      <c r="D29" s="111" t="str">
        <f>IF(調査票!D33="","",調査票!D33)</f>
        <v/>
      </c>
      <c r="E29" s="112">
        <f>調査票!E33</f>
        <v>0</v>
      </c>
      <c r="F29" s="113">
        <f>調査票!F33</f>
        <v>0</v>
      </c>
      <c r="G29" s="114">
        <f t="shared" si="0"/>
        <v>0</v>
      </c>
      <c r="H29" s="36"/>
      <c r="I29" s="176">
        <f t="shared" si="1"/>
        <v>0</v>
      </c>
      <c r="J29" s="177"/>
      <c r="L29" s="46" t="e">
        <f>VLOOKUP(E29,#REF!,2,1)</f>
        <v>#REF!</v>
      </c>
    </row>
    <row r="30" spans="1:12" x14ac:dyDescent="0.15">
      <c r="A30" s="179"/>
      <c r="B30" s="29">
        <v>24</v>
      </c>
      <c r="C30" s="111" t="str">
        <f>調査票!C34</f>
        <v>-</v>
      </c>
      <c r="D30" s="111" t="str">
        <f>IF(調査票!D34="","",調査票!D34)</f>
        <v/>
      </c>
      <c r="E30" s="112">
        <f>調査票!E34</f>
        <v>0</v>
      </c>
      <c r="F30" s="113">
        <f>調査票!F34</f>
        <v>0</v>
      </c>
      <c r="G30" s="114">
        <f t="shared" si="0"/>
        <v>0</v>
      </c>
      <c r="H30" s="36"/>
      <c r="I30" s="176">
        <f t="shared" si="1"/>
        <v>0</v>
      </c>
      <c r="J30" s="177"/>
      <c r="L30" s="46" t="e">
        <f>VLOOKUP(E30,#REF!,2,1)</f>
        <v>#REF!</v>
      </c>
    </row>
    <row r="31" spans="1:12" ht="14.25" thickBot="1" x14ac:dyDescent="0.2">
      <c r="A31" s="179"/>
      <c r="B31" s="30">
        <v>25</v>
      </c>
      <c r="C31" s="115" t="str">
        <f>調査票!C35</f>
        <v>-</v>
      </c>
      <c r="D31" s="111" t="str">
        <f>IF(調査票!D35="","",調査票!D35)</f>
        <v/>
      </c>
      <c r="E31" s="112">
        <f>調査票!E35</f>
        <v>0</v>
      </c>
      <c r="F31" s="113">
        <f>調査票!F35</f>
        <v>0</v>
      </c>
      <c r="G31" s="114">
        <f t="shared" si="0"/>
        <v>0</v>
      </c>
      <c r="H31" s="36"/>
      <c r="I31" s="198">
        <f t="shared" si="1"/>
        <v>0</v>
      </c>
      <c r="J31" s="199"/>
      <c r="L31" s="46" t="e">
        <f>VLOOKUP(E31,#REF!,2,1)</f>
        <v>#REF!</v>
      </c>
    </row>
    <row r="32" spans="1:12" ht="26.25" customHeight="1" thickTop="1" thickBot="1" x14ac:dyDescent="0.2">
      <c r="A32" s="180"/>
      <c r="B32" s="186"/>
      <c r="C32" s="187"/>
      <c r="D32" s="41"/>
      <c r="E32" s="27" t="s">
        <v>22</v>
      </c>
      <c r="F32" s="116">
        <f>SUM(F7:F31)</f>
        <v>0</v>
      </c>
      <c r="G32" s="32"/>
      <c r="H32" s="33"/>
      <c r="I32" s="188">
        <f>SUM(I7:I31)</f>
        <v>0</v>
      </c>
      <c r="J32" s="189"/>
      <c r="L32" s="46"/>
    </row>
    <row r="33" spans="1:12" s="3" customFormat="1" x14ac:dyDescent="0.15">
      <c r="A33" s="181" t="s">
        <v>46</v>
      </c>
      <c r="B33" s="37">
        <v>1</v>
      </c>
      <c r="C33" s="125">
        <f>調査票!I11</f>
        <v>0</v>
      </c>
      <c r="D33" s="125" t="str">
        <f>IF(調査票!J11="","",調査票!J11)</f>
        <v/>
      </c>
      <c r="E33" s="126">
        <f>調査票!K11</f>
        <v>0</v>
      </c>
      <c r="F33" s="127">
        <f>調査票!L11</f>
        <v>0</v>
      </c>
      <c r="G33" s="128">
        <f t="shared" ref="G33:G57" si="2">ROUND(E33*F33,0)</f>
        <v>0</v>
      </c>
      <c r="H33" s="38"/>
      <c r="I33" s="183">
        <f>G33*H33/1000</f>
        <v>0</v>
      </c>
      <c r="J33" s="184"/>
      <c r="L33" s="46" t="e">
        <f>VLOOKUP(E33,#REF!,2,1)</f>
        <v>#REF!</v>
      </c>
    </row>
    <row r="34" spans="1:12" x14ac:dyDescent="0.15">
      <c r="A34" s="179"/>
      <c r="B34" s="39">
        <v>2</v>
      </c>
      <c r="C34" s="129">
        <f>調査票!I12</f>
        <v>0</v>
      </c>
      <c r="D34" s="129" t="str">
        <f>IF(調査票!J12="","",調査票!J12)</f>
        <v/>
      </c>
      <c r="E34" s="130">
        <f>調査票!K12</f>
        <v>0</v>
      </c>
      <c r="F34" s="113">
        <f>調査票!L12</f>
        <v>0</v>
      </c>
      <c r="G34" s="114">
        <f t="shared" si="2"/>
        <v>0</v>
      </c>
      <c r="H34" s="36"/>
      <c r="I34" s="176">
        <f>G34*H34/1000</f>
        <v>0</v>
      </c>
      <c r="J34" s="185"/>
      <c r="L34" s="46" t="e">
        <f>VLOOKUP(E34,#REF!,2,1)</f>
        <v>#REF!</v>
      </c>
    </row>
    <row r="35" spans="1:12" x14ac:dyDescent="0.15">
      <c r="A35" s="179"/>
      <c r="B35" s="39">
        <v>3</v>
      </c>
      <c r="C35" s="129">
        <f>調査票!I13</f>
        <v>0</v>
      </c>
      <c r="D35" s="129" t="str">
        <f>IF(調査票!J13="","",調査票!J13)</f>
        <v/>
      </c>
      <c r="E35" s="130">
        <f>調査票!K13</f>
        <v>0</v>
      </c>
      <c r="F35" s="113">
        <f>調査票!L13</f>
        <v>0</v>
      </c>
      <c r="G35" s="114">
        <f t="shared" si="2"/>
        <v>0</v>
      </c>
      <c r="H35" s="36"/>
      <c r="I35" s="176">
        <f>G35*H35/1000</f>
        <v>0</v>
      </c>
      <c r="J35" s="185"/>
      <c r="L35" s="46" t="e">
        <f>VLOOKUP(E35,#REF!,2,1)</f>
        <v>#REF!</v>
      </c>
    </row>
    <row r="36" spans="1:12" x14ac:dyDescent="0.15">
      <c r="A36" s="179"/>
      <c r="B36" s="39">
        <v>4</v>
      </c>
      <c r="C36" s="129">
        <f>調査票!I14</f>
        <v>0</v>
      </c>
      <c r="D36" s="129" t="str">
        <f>IF(調査票!J14="","",調査票!J14)</f>
        <v/>
      </c>
      <c r="E36" s="130">
        <f>調査票!K14</f>
        <v>0</v>
      </c>
      <c r="F36" s="113">
        <f>調査票!L14</f>
        <v>0</v>
      </c>
      <c r="G36" s="114">
        <f t="shared" si="2"/>
        <v>0</v>
      </c>
      <c r="H36" s="36"/>
      <c r="I36" s="176">
        <f t="shared" ref="I36:I57" si="3">G36*H36/1000</f>
        <v>0</v>
      </c>
      <c r="J36" s="185"/>
      <c r="L36" s="46" t="e">
        <f>VLOOKUP(E36,#REF!,2,1)</f>
        <v>#REF!</v>
      </c>
    </row>
    <row r="37" spans="1:12" x14ac:dyDescent="0.15">
      <c r="A37" s="179"/>
      <c r="B37" s="39">
        <v>5</v>
      </c>
      <c r="C37" s="129">
        <f>調査票!I15</f>
        <v>0</v>
      </c>
      <c r="D37" s="129" t="str">
        <f>IF(調査票!J15="","",調査票!J15)</f>
        <v/>
      </c>
      <c r="E37" s="130">
        <f>調査票!K15</f>
        <v>0</v>
      </c>
      <c r="F37" s="113">
        <f>調査票!L15</f>
        <v>0</v>
      </c>
      <c r="G37" s="114">
        <f t="shared" si="2"/>
        <v>0</v>
      </c>
      <c r="H37" s="36"/>
      <c r="I37" s="176">
        <f t="shared" si="3"/>
        <v>0</v>
      </c>
      <c r="J37" s="185"/>
      <c r="L37" s="46" t="e">
        <f>VLOOKUP(E37,#REF!,2,1)</f>
        <v>#REF!</v>
      </c>
    </row>
    <row r="38" spans="1:12" x14ac:dyDescent="0.15">
      <c r="A38" s="179"/>
      <c r="B38" s="39">
        <v>6</v>
      </c>
      <c r="C38" s="129">
        <f>調査票!I16</f>
        <v>0</v>
      </c>
      <c r="D38" s="129" t="str">
        <f>IF(調査票!J16="","",調査票!J16)</f>
        <v/>
      </c>
      <c r="E38" s="130">
        <f>調査票!K16</f>
        <v>0</v>
      </c>
      <c r="F38" s="113">
        <f>調査票!L16</f>
        <v>0</v>
      </c>
      <c r="G38" s="114">
        <f t="shared" si="2"/>
        <v>0</v>
      </c>
      <c r="H38" s="36"/>
      <c r="I38" s="176">
        <f t="shared" si="3"/>
        <v>0</v>
      </c>
      <c r="J38" s="185"/>
      <c r="L38" s="46" t="e">
        <f>VLOOKUP(E38,#REF!,2,1)</f>
        <v>#REF!</v>
      </c>
    </row>
    <row r="39" spans="1:12" x14ac:dyDescent="0.15">
      <c r="A39" s="179"/>
      <c r="B39" s="39">
        <v>7</v>
      </c>
      <c r="C39" s="129">
        <f>調査票!I17</f>
        <v>0</v>
      </c>
      <c r="D39" s="129" t="str">
        <f>IF(調査票!J17="","",調査票!J17)</f>
        <v/>
      </c>
      <c r="E39" s="130">
        <f>調査票!K17</f>
        <v>0</v>
      </c>
      <c r="F39" s="113">
        <f>調査票!L17</f>
        <v>0</v>
      </c>
      <c r="G39" s="114">
        <f t="shared" si="2"/>
        <v>0</v>
      </c>
      <c r="H39" s="36"/>
      <c r="I39" s="176">
        <f t="shared" si="3"/>
        <v>0</v>
      </c>
      <c r="J39" s="185"/>
      <c r="L39" s="46" t="e">
        <f>VLOOKUP(E39,#REF!,2,1)</f>
        <v>#REF!</v>
      </c>
    </row>
    <row r="40" spans="1:12" x14ac:dyDescent="0.15">
      <c r="A40" s="179"/>
      <c r="B40" s="39">
        <v>8</v>
      </c>
      <c r="C40" s="129">
        <f>調査票!I18</f>
        <v>0</v>
      </c>
      <c r="D40" s="129" t="str">
        <f>IF(調査票!J18="","",調査票!J18)</f>
        <v/>
      </c>
      <c r="E40" s="130">
        <f>調査票!K18</f>
        <v>0</v>
      </c>
      <c r="F40" s="113">
        <f>調査票!L18</f>
        <v>0</v>
      </c>
      <c r="G40" s="114">
        <f t="shared" si="2"/>
        <v>0</v>
      </c>
      <c r="H40" s="36"/>
      <c r="I40" s="176">
        <f t="shared" si="3"/>
        <v>0</v>
      </c>
      <c r="J40" s="185"/>
      <c r="L40" s="46" t="e">
        <f>VLOOKUP(E40,#REF!,2,1)</f>
        <v>#REF!</v>
      </c>
    </row>
    <row r="41" spans="1:12" x14ac:dyDescent="0.15">
      <c r="A41" s="179"/>
      <c r="B41" s="39">
        <v>9</v>
      </c>
      <c r="C41" s="129">
        <f>調査票!I19</f>
        <v>0</v>
      </c>
      <c r="D41" s="129" t="str">
        <f>IF(調査票!J19="","",調査票!J19)</f>
        <v/>
      </c>
      <c r="E41" s="130">
        <f>調査票!K19</f>
        <v>0</v>
      </c>
      <c r="F41" s="113">
        <f>調査票!L19</f>
        <v>0</v>
      </c>
      <c r="G41" s="114">
        <f t="shared" si="2"/>
        <v>0</v>
      </c>
      <c r="H41" s="36"/>
      <c r="I41" s="176">
        <f t="shared" si="3"/>
        <v>0</v>
      </c>
      <c r="J41" s="185"/>
      <c r="L41" s="46" t="e">
        <f>VLOOKUP(E41,#REF!,2,1)</f>
        <v>#REF!</v>
      </c>
    </row>
    <row r="42" spans="1:12" x14ac:dyDescent="0.15">
      <c r="A42" s="179"/>
      <c r="B42" s="39">
        <v>10</v>
      </c>
      <c r="C42" s="129">
        <f>調査票!I20</f>
        <v>0</v>
      </c>
      <c r="D42" s="129" t="str">
        <f>IF(調査票!J20="","",調査票!J20)</f>
        <v/>
      </c>
      <c r="E42" s="130">
        <f>調査票!K20</f>
        <v>0</v>
      </c>
      <c r="F42" s="113">
        <f>調査票!L20</f>
        <v>0</v>
      </c>
      <c r="G42" s="114">
        <f t="shared" si="2"/>
        <v>0</v>
      </c>
      <c r="H42" s="36"/>
      <c r="I42" s="176">
        <f t="shared" si="3"/>
        <v>0</v>
      </c>
      <c r="J42" s="185"/>
      <c r="L42" s="46" t="e">
        <f>VLOOKUP(E42,#REF!,2,1)</f>
        <v>#REF!</v>
      </c>
    </row>
    <row r="43" spans="1:12" x14ac:dyDescent="0.15">
      <c r="A43" s="179"/>
      <c r="B43" s="39">
        <v>11</v>
      </c>
      <c r="C43" s="129">
        <f>調査票!I21</f>
        <v>0</v>
      </c>
      <c r="D43" s="129" t="str">
        <f>IF(調査票!J21="","",調査票!J21)</f>
        <v/>
      </c>
      <c r="E43" s="130">
        <f>調査票!K21</f>
        <v>0</v>
      </c>
      <c r="F43" s="113">
        <f>調査票!L21</f>
        <v>0</v>
      </c>
      <c r="G43" s="114">
        <f t="shared" si="2"/>
        <v>0</v>
      </c>
      <c r="H43" s="36"/>
      <c r="I43" s="176">
        <f t="shared" si="3"/>
        <v>0</v>
      </c>
      <c r="J43" s="185"/>
      <c r="L43" s="46" t="e">
        <f>VLOOKUP(E43,#REF!,2,1)</f>
        <v>#REF!</v>
      </c>
    </row>
    <row r="44" spans="1:12" x14ac:dyDescent="0.15">
      <c r="A44" s="179"/>
      <c r="B44" s="39">
        <v>12</v>
      </c>
      <c r="C44" s="129">
        <f>調査票!I22</f>
        <v>0</v>
      </c>
      <c r="D44" s="129" t="str">
        <f>IF(調査票!J22="","",調査票!J22)</f>
        <v/>
      </c>
      <c r="E44" s="130">
        <f>調査票!K22</f>
        <v>0</v>
      </c>
      <c r="F44" s="113">
        <f>調査票!L22</f>
        <v>0</v>
      </c>
      <c r="G44" s="114">
        <f t="shared" si="2"/>
        <v>0</v>
      </c>
      <c r="H44" s="36"/>
      <c r="I44" s="176">
        <f t="shared" si="3"/>
        <v>0</v>
      </c>
      <c r="J44" s="185"/>
      <c r="L44" s="46" t="e">
        <f>VLOOKUP(E44,#REF!,2,1)</f>
        <v>#REF!</v>
      </c>
    </row>
    <row r="45" spans="1:12" x14ac:dyDescent="0.15">
      <c r="A45" s="179"/>
      <c r="B45" s="39">
        <v>13</v>
      </c>
      <c r="C45" s="129">
        <f>調査票!I23</f>
        <v>0</v>
      </c>
      <c r="D45" s="129" t="str">
        <f>IF(調査票!J23="","",調査票!J23)</f>
        <v/>
      </c>
      <c r="E45" s="130">
        <f>調査票!K23</f>
        <v>0</v>
      </c>
      <c r="F45" s="113">
        <f>調査票!L23</f>
        <v>0</v>
      </c>
      <c r="G45" s="114">
        <f t="shared" si="2"/>
        <v>0</v>
      </c>
      <c r="H45" s="36"/>
      <c r="I45" s="176">
        <f t="shared" si="3"/>
        <v>0</v>
      </c>
      <c r="J45" s="185"/>
      <c r="L45" s="46" t="e">
        <f>VLOOKUP(E45,#REF!,2,1)</f>
        <v>#REF!</v>
      </c>
    </row>
    <row r="46" spans="1:12" x14ac:dyDescent="0.15">
      <c r="A46" s="179"/>
      <c r="B46" s="39">
        <v>14</v>
      </c>
      <c r="C46" s="129">
        <f>調査票!I24</f>
        <v>0</v>
      </c>
      <c r="D46" s="129" t="str">
        <f>IF(調査票!J24="","",調査票!J24)</f>
        <v/>
      </c>
      <c r="E46" s="130">
        <f>調査票!K24</f>
        <v>0</v>
      </c>
      <c r="F46" s="113">
        <f>調査票!L24</f>
        <v>0</v>
      </c>
      <c r="G46" s="114">
        <f t="shared" si="2"/>
        <v>0</v>
      </c>
      <c r="H46" s="36"/>
      <c r="I46" s="176">
        <f t="shared" si="3"/>
        <v>0</v>
      </c>
      <c r="J46" s="185"/>
      <c r="L46" s="46" t="e">
        <f>VLOOKUP(E46,#REF!,2,1)</f>
        <v>#REF!</v>
      </c>
    </row>
    <row r="47" spans="1:12" x14ac:dyDescent="0.15">
      <c r="A47" s="179"/>
      <c r="B47" s="39">
        <v>15</v>
      </c>
      <c r="C47" s="129">
        <f>調査票!I25</f>
        <v>0</v>
      </c>
      <c r="D47" s="129" t="str">
        <f>IF(調査票!J25="","",調査票!J25)</f>
        <v/>
      </c>
      <c r="E47" s="130">
        <f>調査票!K25</f>
        <v>0</v>
      </c>
      <c r="F47" s="113">
        <f>調査票!L25</f>
        <v>0</v>
      </c>
      <c r="G47" s="114">
        <f t="shared" si="2"/>
        <v>0</v>
      </c>
      <c r="H47" s="36"/>
      <c r="I47" s="176">
        <f t="shared" si="3"/>
        <v>0</v>
      </c>
      <c r="J47" s="185"/>
      <c r="L47" s="46" t="e">
        <f>VLOOKUP(E47,#REF!,2,1)</f>
        <v>#REF!</v>
      </c>
    </row>
    <row r="48" spans="1:12" x14ac:dyDescent="0.15">
      <c r="A48" s="179"/>
      <c r="B48" s="39">
        <v>16</v>
      </c>
      <c r="C48" s="129">
        <f>調査票!I26</f>
        <v>0</v>
      </c>
      <c r="D48" s="129" t="str">
        <f>IF(調査票!J26="","",調査票!J26)</f>
        <v/>
      </c>
      <c r="E48" s="130">
        <f>調査票!K26</f>
        <v>0</v>
      </c>
      <c r="F48" s="113">
        <f>調査票!L26</f>
        <v>0</v>
      </c>
      <c r="G48" s="114">
        <f t="shared" si="2"/>
        <v>0</v>
      </c>
      <c r="H48" s="36"/>
      <c r="I48" s="176">
        <f t="shared" si="3"/>
        <v>0</v>
      </c>
      <c r="J48" s="185"/>
      <c r="L48" s="46" t="e">
        <f>VLOOKUP(E48,#REF!,2,1)</f>
        <v>#REF!</v>
      </c>
    </row>
    <row r="49" spans="1:12" x14ac:dyDescent="0.15">
      <c r="A49" s="179"/>
      <c r="B49" s="39">
        <v>17</v>
      </c>
      <c r="C49" s="129">
        <f>調査票!I27</f>
        <v>0</v>
      </c>
      <c r="D49" s="129" t="str">
        <f>IF(調査票!J27="","",調査票!J27)</f>
        <v/>
      </c>
      <c r="E49" s="130">
        <f>調査票!K27</f>
        <v>0</v>
      </c>
      <c r="F49" s="113">
        <f>調査票!L27</f>
        <v>0</v>
      </c>
      <c r="G49" s="114">
        <f t="shared" si="2"/>
        <v>0</v>
      </c>
      <c r="H49" s="36"/>
      <c r="I49" s="176">
        <f t="shared" si="3"/>
        <v>0</v>
      </c>
      <c r="J49" s="185"/>
      <c r="L49" s="46" t="e">
        <f>VLOOKUP(E49,#REF!,2,1)</f>
        <v>#REF!</v>
      </c>
    </row>
    <row r="50" spans="1:12" x14ac:dyDescent="0.15">
      <c r="A50" s="179"/>
      <c r="B50" s="39">
        <v>18</v>
      </c>
      <c r="C50" s="129">
        <f>調査票!I28</f>
        <v>0</v>
      </c>
      <c r="D50" s="129" t="str">
        <f>IF(調査票!J28="","",調査票!J28)</f>
        <v/>
      </c>
      <c r="E50" s="130">
        <f>調査票!K28</f>
        <v>0</v>
      </c>
      <c r="F50" s="113">
        <f>調査票!L28</f>
        <v>0</v>
      </c>
      <c r="G50" s="114">
        <f t="shared" si="2"/>
        <v>0</v>
      </c>
      <c r="H50" s="36"/>
      <c r="I50" s="176">
        <f t="shared" si="3"/>
        <v>0</v>
      </c>
      <c r="J50" s="185"/>
      <c r="L50" s="46" t="e">
        <f>VLOOKUP(E50,#REF!,2,1)</f>
        <v>#REF!</v>
      </c>
    </row>
    <row r="51" spans="1:12" x14ac:dyDescent="0.15">
      <c r="A51" s="179"/>
      <c r="B51" s="39">
        <v>19</v>
      </c>
      <c r="C51" s="129">
        <f>調査票!I29</f>
        <v>0</v>
      </c>
      <c r="D51" s="129" t="str">
        <f>IF(調査票!J29="","",調査票!J29)</f>
        <v/>
      </c>
      <c r="E51" s="130">
        <f>調査票!K29</f>
        <v>0</v>
      </c>
      <c r="F51" s="113">
        <f>調査票!L29</f>
        <v>0</v>
      </c>
      <c r="G51" s="114">
        <f t="shared" si="2"/>
        <v>0</v>
      </c>
      <c r="H51" s="36"/>
      <c r="I51" s="176">
        <f t="shared" si="3"/>
        <v>0</v>
      </c>
      <c r="J51" s="185"/>
      <c r="L51" s="46" t="e">
        <f>VLOOKUP(E51,#REF!,2,1)</f>
        <v>#REF!</v>
      </c>
    </row>
    <row r="52" spans="1:12" x14ac:dyDescent="0.15">
      <c r="A52" s="179"/>
      <c r="B52" s="39">
        <v>20</v>
      </c>
      <c r="C52" s="129">
        <f>調査票!I30</f>
        <v>0</v>
      </c>
      <c r="D52" s="129" t="str">
        <f>IF(調査票!J30="","",調査票!J30)</f>
        <v/>
      </c>
      <c r="E52" s="130">
        <f>調査票!K30</f>
        <v>0</v>
      </c>
      <c r="F52" s="113">
        <f>調査票!L30</f>
        <v>0</v>
      </c>
      <c r="G52" s="114">
        <f t="shared" si="2"/>
        <v>0</v>
      </c>
      <c r="H52" s="36"/>
      <c r="I52" s="176">
        <f t="shared" si="3"/>
        <v>0</v>
      </c>
      <c r="J52" s="185"/>
      <c r="L52" s="46" t="e">
        <f>VLOOKUP(E52,#REF!,2,1)</f>
        <v>#REF!</v>
      </c>
    </row>
    <row r="53" spans="1:12" x14ac:dyDescent="0.15">
      <c r="A53" s="179"/>
      <c r="B53" s="39">
        <v>21</v>
      </c>
      <c r="C53" s="129">
        <f>調査票!I31</f>
        <v>0</v>
      </c>
      <c r="D53" s="129" t="str">
        <f>IF(調査票!J31="","",調査票!J31)</f>
        <v/>
      </c>
      <c r="E53" s="130">
        <f>調査票!K31</f>
        <v>0</v>
      </c>
      <c r="F53" s="113">
        <f>調査票!L31</f>
        <v>0</v>
      </c>
      <c r="G53" s="114">
        <f t="shared" si="2"/>
        <v>0</v>
      </c>
      <c r="H53" s="36"/>
      <c r="I53" s="176">
        <f t="shared" si="3"/>
        <v>0</v>
      </c>
      <c r="J53" s="185"/>
      <c r="L53" s="46" t="e">
        <f>VLOOKUP(E53,#REF!,2,1)</f>
        <v>#REF!</v>
      </c>
    </row>
    <row r="54" spans="1:12" x14ac:dyDescent="0.15">
      <c r="A54" s="179"/>
      <c r="B54" s="39">
        <v>22</v>
      </c>
      <c r="C54" s="129">
        <f>調査票!I32</f>
        <v>0</v>
      </c>
      <c r="D54" s="129" t="str">
        <f>IF(調査票!J32="","",調査票!J32)</f>
        <v/>
      </c>
      <c r="E54" s="130">
        <f>調査票!K32</f>
        <v>0</v>
      </c>
      <c r="F54" s="113">
        <f>調査票!L32</f>
        <v>0</v>
      </c>
      <c r="G54" s="114">
        <f t="shared" si="2"/>
        <v>0</v>
      </c>
      <c r="H54" s="36"/>
      <c r="I54" s="176">
        <f t="shared" si="3"/>
        <v>0</v>
      </c>
      <c r="J54" s="185"/>
      <c r="L54" s="46" t="e">
        <f>VLOOKUP(E54,#REF!,2,1)</f>
        <v>#REF!</v>
      </c>
    </row>
    <row r="55" spans="1:12" x14ac:dyDescent="0.15">
      <c r="A55" s="179"/>
      <c r="B55" s="39">
        <v>23</v>
      </c>
      <c r="C55" s="129">
        <f>調査票!I33</f>
        <v>0</v>
      </c>
      <c r="D55" s="129" t="str">
        <f>IF(調査票!J33="","",調査票!J33)</f>
        <v/>
      </c>
      <c r="E55" s="130">
        <f>調査票!K33</f>
        <v>0</v>
      </c>
      <c r="F55" s="113">
        <f>調査票!L33</f>
        <v>0</v>
      </c>
      <c r="G55" s="114">
        <f t="shared" si="2"/>
        <v>0</v>
      </c>
      <c r="H55" s="36"/>
      <c r="I55" s="176">
        <f t="shared" si="3"/>
        <v>0</v>
      </c>
      <c r="J55" s="185"/>
      <c r="L55" s="46" t="e">
        <f>VLOOKUP(E55,#REF!,2,1)</f>
        <v>#REF!</v>
      </c>
    </row>
    <row r="56" spans="1:12" x14ac:dyDescent="0.15">
      <c r="A56" s="179"/>
      <c r="B56" s="39">
        <v>24</v>
      </c>
      <c r="C56" s="129">
        <f>調査票!I34</f>
        <v>0</v>
      </c>
      <c r="D56" s="129" t="str">
        <f>IF(調査票!J34="","",調査票!J34)</f>
        <v/>
      </c>
      <c r="E56" s="130">
        <f>調査票!K34</f>
        <v>0</v>
      </c>
      <c r="F56" s="113">
        <f>調査票!L34</f>
        <v>0</v>
      </c>
      <c r="G56" s="114">
        <f t="shared" si="2"/>
        <v>0</v>
      </c>
      <c r="H56" s="36"/>
      <c r="I56" s="176">
        <f t="shared" si="3"/>
        <v>0</v>
      </c>
      <c r="J56" s="185"/>
      <c r="L56" s="46" t="e">
        <f>VLOOKUP(E56,#REF!,2,1)</f>
        <v>#REF!</v>
      </c>
    </row>
    <row r="57" spans="1:12" ht="14.25" thickBot="1" x14ac:dyDescent="0.2">
      <c r="A57" s="179"/>
      <c r="B57" s="39">
        <v>25</v>
      </c>
      <c r="C57" s="129">
        <f>調査票!I35</f>
        <v>0</v>
      </c>
      <c r="D57" s="129" t="str">
        <f>IF(調査票!J35="","",調査票!J35)</f>
        <v/>
      </c>
      <c r="E57" s="130">
        <f>調査票!K35</f>
        <v>0</v>
      </c>
      <c r="F57" s="131">
        <f>調査票!L35</f>
        <v>0</v>
      </c>
      <c r="G57" s="114">
        <f t="shared" si="2"/>
        <v>0</v>
      </c>
      <c r="H57" s="36"/>
      <c r="I57" s="176">
        <f t="shared" si="3"/>
        <v>0</v>
      </c>
      <c r="J57" s="185"/>
      <c r="L57" s="46" t="e">
        <f>VLOOKUP(E57,#REF!,2,1)</f>
        <v>#REF!</v>
      </c>
    </row>
    <row r="58" spans="1:12" ht="26.25" customHeight="1" thickTop="1" thickBot="1" x14ac:dyDescent="0.2">
      <c r="A58" s="182"/>
      <c r="B58" s="186"/>
      <c r="C58" s="187"/>
      <c r="D58" s="41"/>
      <c r="E58" s="27" t="s">
        <v>2</v>
      </c>
      <c r="F58" s="132">
        <f>SUM(F33:F57)</f>
        <v>0</v>
      </c>
      <c r="G58" s="33"/>
      <c r="H58" s="35"/>
      <c r="I58" s="188">
        <f>SUM(I33:J57)</f>
        <v>0</v>
      </c>
      <c r="J58" s="189"/>
    </row>
    <row r="59" spans="1:12" ht="26.25" customHeight="1" thickBot="1" x14ac:dyDescent="0.2">
      <c r="A59" s="40"/>
      <c r="B59" s="194" t="s">
        <v>36</v>
      </c>
      <c r="C59" s="195"/>
      <c r="D59" s="133">
        <v>0.57899999999999996</v>
      </c>
      <c r="E59" s="71" t="s">
        <v>35</v>
      </c>
      <c r="F59" s="134" t="str">
        <f>IF(EXACT(F32,F58),"○","×")</f>
        <v>○</v>
      </c>
      <c r="G59" s="200" t="s">
        <v>38</v>
      </c>
      <c r="H59" s="201"/>
      <c r="I59" s="196">
        <f>ROUND((I32-I58)*D59/1000,2)</f>
        <v>0</v>
      </c>
      <c r="J59" s="197"/>
    </row>
  </sheetData>
  <mergeCells count="65">
    <mergeCell ref="F3:H3"/>
    <mergeCell ref="F4:H4"/>
    <mergeCell ref="I6:J6"/>
    <mergeCell ref="I20:J20"/>
    <mergeCell ref="I51:J51"/>
    <mergeCell ref="I26:J26"/>
    <mergeCell ref="I27:J27"/>
    <mergeCell ref="I28:J28"/>
    <mergeCell ref="I30:J30"/>
    <mergeCell ref="I37:J37"/>
    <mergeCell ref="I49:J49"/>
    <mergeCell ref="I38:J38"/>
    <mergeCell ref="I47:J47"/>
    <mergeCell ref="I48:J48"/>
    <mergeCell ref="I44:J44"/>
    <mergeCell ref="I45:J45"/>
    <mergeCell ref="I41:J41"/>
    <mergeCell ref="I42:J42"/>
    <mergeCell ref="I43:J43"/>
    <mergeCell ref="I31:J31"/>
    <mergeCell ref="G59:H59"/>
    <mergeCell ref="I36:J36"/>
    <mergeCell ref="I50:J50"/>
    <mergeCell ref="I46:J46"/>
    <mergeCell ref="B59:C59"/>
    <mergeCell ref="I52:J52"/>
    <mergeCell ref="I53:J53"/>
    <mergeCell ref="B58:C58"/>
    <mergeCell ref="I59:J59"/>
    <mergeCell ref="I58:J58"/>
    <mergeCell ref="I57:J57"/>
    <mergeCell ref="I55:J55"/>
    <mergeCell ref="I54:J54"/>
    <mergeCell ref="B32:C32"/>
    <mergeCell ref="I32:J32"/>
    <mergeCell ref="A1:J1"/>
    <mergeCell ref="I29:J29"/>
    <mergeCell ref="I12:J12"/>
    <mergeCell ref="I13:J13"/>
    <mergeCell ref="I14:J14"/>
    <mergeCell ref="I15:J15"/>
    <mergeCell ref="I16:J16"/>
    <mergeCell ref="I7:J7"/>
    <mergeCell ref="A3:C3"/>
    <mergeCell ref="I23:J23"/>
    <mergeCell ref="I21:J21"/>
    <mergeCell ref="A4:C4"/>
    <mergeCell ref="I17:J17"/>
    <mergeCell ref="I18:J18"/>
    <mergeCell ref="I19:J19"/>
    <mergeCell ref="I24:J24"/>
    <mergeCell ref="I25:J25"/>
    <mergeCell ref="A7:A32"/>
    <mergeCell ref="A33:A58"/>
    <mergeCell ref="I33:J33"/>
    <mergeCell ref="I34:J34"/>
    <mergeCell ref="I8:J8"/>
    <mergeCell ref="I9:J9"/>
    <mergeCell ref="I10:J10"/>
    <mergeCell ref="I11:J11"/>
    <mergeCell ref="I39:J39"/>
    <mergeCell ref="I40:J40"/>
    <mergeCell ref="I35:J35"/>
    <mergeCell ref="I22:J22"/>
    <mergeCell ref="I56:J56"/>
  </mergeCells>
  <phoneticPr fontId="2"/>
  <printOptions horizontalCentered="1"/>
  <pageMargins left="0.70866141732283472" right="0.15748031496062992" top="0.35433070866141736" bottom="0.35433070866141736" header="0" footer="0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showZeros="0" view="pageBreakPreview" zoomScaleNormal="100" zoomScaleSheetLayoutView="100" workbookViewId="0">
      <selection activeCell="L34" sqref="L34"/>
    </sheetView>
  </sheetViews>
  <sheetFormatPr defaultRowHeight="13.5" x14ac:dyDescent="0.15"/>
  <cols>
    <col min="1" max="2" width="3.75" customWidth="1"/>
    <col min="3" max="3" width="12.5" customWidth="1"/>
    <col min="4" max="4" width="18.75" customWidth="1"/>
    <col min="5" max="5" width="11.625" customWidth="1"/>
    <col min="6" max="6" width="10.25" customWidth="1"/>
    <col min="7" max="7" width="11" customWidth="1"/>
    <col min="8" max="8" width="7.75" customWidth="1"/>
    <col min="9" max="9" width="8.125" customWidth="1"/>
    <col min="10" max="10" width="2.875" customWidth="1"/>
  </cols>
  <sheetData>
    <row r="1" spans="1:12" ht="24" x14ac:dyDescent="0.15">
      <c r="A1" s="162" t="s">
        <v>59</v>
      </c>
      <c r="B1" s="162"/>
      <c r="C1" s="162"/>
      <c r="D1" s="162"/>
      <c r="E1" s="162"/>
      <c r="F1" s="162"/>
      <c r="G1" s="162"/>
      <c r="H1" s="162"/>
      <c r="I1" s="162"/>
    </row>
    <row r="2" spans="1:12" x14ac:dyDescent="0.15">
      <c r="B2" s="3"/>
      <c r="D2" s="3"/>
      <c r="E2" s="3"/>
      <c r="F2" s="5"/>
      <c r="G2" s="4"/>
      <c r="H2" s="4"/>
      <c r="J2" s="138"/>
      <c r="K2" s="105"/>
    </row>
    <row r="3" spans="1:12" x14ac:dyDescent="0.15">
      <c r="A3" s="218" t="s">
        <v>57</v>
      </c>
      <c r="B3" s="219"/>
      <c r="C3" s="220"/>
      <c r="D3" s="190">
        <f>調査票!E3</f>
        <v>0</v>
      </c>
      <c r="E3" s="192"/>
      <c r="F3" s="42"/>
      <c r="G3" s="223" t="s">
        <v>91</v>
      </c>
      <c r="H3" s="224"/>
      <c r="I3" s="141">
        <f>調査票!E6</f>
        <v>0</v>
      </c>
      <c r="J3" s="142" t="s">
        <v>93</v>
      </c>
    </row>
    <row r="4" spans="1:12" x14ac:dyDescent="0.15">
      <c r="A4" s="221" t="s">
        <v>58</v>
      </c>
      <c r="B4" s="219"/>
      <c r="C4" s="220"/>
      <c r="D4" s="222">
        <f>調査票!E4</f>
        <v>0</v>
      </c>
      <c r="E4" s="192"/>
      <c r="F4" s="76"/>
      <c r="G4" s="225" t="s">
        <v>92</v>
      </c>
      <c r="H4" s="224"/>
      <c r="I4" s="140">
        <f>調査票!E7</f>
        <v>0</v>
      </c>
      <c r="J4" s="139" t="s">
        <v>93</v>
      </c>
      <c r="L4" s="1"/>
    </row>
    <row r="5" spans="1:12" ht="14.25" thickBot="1" x14ac:dyDescent="0.2">
      <c r="A5" s="6"/>
      <c r="B5" s="43"/>
      <c r="C5" s="43"/>
      <c r="D5" s="44"/>
      <c r="E5" s="44"/>
      <c r="F5" s="77"/>
      <c r="G5" s="78"/>
      <c r="H5" s="215"/>
      <c r="I5" s="215"/>
      <c r="J5" s="143"/>
      <c r="L5" s="105"/>
    </row>
    <row r="6" spans="1:12" ht="24.75" customHeight="1" thickTop="1" x14ac:dyDescent="0.15">
      <c r="A6" s="21" t="s">
        <v>5</v>
      </c>
      <c r="B6" s="22" t="s">
        <v>28</v>
      </c>
      <c r="C6" s="23" t="s">
        <v>6</v>
      </c>
      <c r="D6" s="23" t="s">
        <v>7</v>
      </c>
      <c r="E6" s="73" t="str">
        <f>消費電力!I6</f>
        <v>年間使用電力量　　　（ｋWh）</v>
      </c>
      <c r="F6" s="25" t="s">
        <v>60</v>
      </c>
      <c r="G6" s="28" t="s">
        <v>61</v>
      </c>
      <c r="H6" s="216" t="s">
        <v>62</v>
      </c>
      <c r="I6" s="217"/>
      <c r="J6" s="105"/>
    </row>
    <row r="7" spans="1:12" ht="13.5" customHeight="1" x14ac:dyDescent="0.15">
      <c r="A7" s="178" t="s">
        <v>32</v>
      </c>
      <c r="B7" s="72">
        <v>1</v>
      </c>
      <c r="C7" s="111" t="str">
        <f>調査票!C11</f>
        <v>-</v>
      </c>
      <c r="D7" s="111" t="str">
        <f>IF(調査票!D11="","",調査票!D11)</f>
        <v/>
      </c>
      <c r="E7" s="112">
        <f>消費電力!I7</f>
        <v>0</v>
      </c>
      <c r="F7" s="79"/>
      <c r="G7" s="114">
        <f t="shared" ref="G7:G31" si="0">ROUND(E7*F7,1)</f>
        <v>0</v>
      </c>
      <c r="H7" s="206"/>
      <c r="I7" s="212"/>
    </row>
    <row r="8" spans="1:12" x14ac:dyDescent="0.15">
      <c r="A8" s="179"/>
      <c r="B8" s="72">
        <v>2</v>
      </c>
      <c r="C8" s="111" t="str">
        <f>調査票!C12</f>
        <v>-</v>
      </c>
      <c r="D8" s="111" t="str">
        <f>IF(調査票!D12="","",調査票!D12)</f>
        <v/>
      </c>
      <c r="E8" s="112">
        <f>消費電力!I8</f>
        <v>0</v>
      </c>
      <c r="F8" s="79"/>
      <c r="G8" s="114">
        <f t="shared" si="0"/>
        <v>0</v>
      </c>
      <c r="H8" s="206"/>
      <c r="I8" s="212"/>
    </row>
    <row r="9" spans="1:12" x14ac:dyDescent="0.15">
      <c r="A9" s="179"/>
      <c r="B9" s="72">
        <v>3</v>
      </c>
      <c r="C9" s="111" t="str">
        <f>調査票!C13</f>
        <v>-</v>
      </c>
      <c r="D9" s="111" t="str">
        <f>IF(調査票!D13="","",調査票!D13)</f>
        <v/>
      </c>
      <c r="E9" s="112">
        <f>消費電力!I9</f>
        <v>0</v>
      </c>
      <c r="F9" s="79"/>
      <c r="G9" s="114">
        <f t="shared" si="0"/>
        <v>0</v>
      </c>
      <c r="H9" s="206"/>
      <c r="I9" s="212"/>
    </row>
    <row r="10" spans="1:12" x14ac:dyDescent="0.15">
      <c r="A10" s="179"/>
      <c r="B10" s="72">
        <v>4</v>
      </c>
      <c r="C10" s="111" t="str">
        <f>調査票!C14</f>
        <v>-</v>
      </c>
      <c r="D10" s="111" t="str">
        <f>IF(調査票!D14="","",調査票!D14)</f>
        <v/>
      </c>
      <c r="E10" s="112">
        <f>消費電力!I10</f>
        <v>0</v>
      </c>
      <c r="F10" s="79"/>
      <c r="G10" s="114">
        <f t="shared" si="0"/>
        <v>0</v>
      </c>
      <c r="H10" s="206"/>
      <c r="I10" s="212"/>
    </row>
    <row r="11" spans="1:12" x14ac:dyDescent="0.15">
      <c r="A11" s="179"/>
      <c r="B11" s="72">
        <v>5</v>
      </c>
      <c r="C11" s="111" t="str">
        <f>調査票!C15</f>
        <v>-</v>
      </c>
      <c r="D11" s="111" t="str">
        <f>IF(調査票!D15="","",調査票!D15)</f>
        <v/>
      </c>
      <c r="E11" s="112">
        <f>消費電力!I11</f>
        <v>0</v>
      </c>
      <c r="F11" s="79"/>
      <c r="G11" s="114">
        <f t="shared" si="0"/>
        <v>0</v>
      </c>
      <c r="H11" s="206"/>
      <c r="I11" s="212"/>
    </row>
    <row r="12" spans="1:12" x14ac:dyDescent="0.15">
      <c r="A12" s="179"/>
      <c r="B12" s="72">
        <v>6</v>
      </c>
      <c r="C12" s="111" t="str">
        <f>調査票!C16</f>
        <v>-</v>
      </c>
      <c r="D12" s="111" t="str">
        <f>IF(調査票!D16="","",調査票!D16)</f>
        <v/>
      </c>
      <c r="E12" s="112">
        <f>消費電力!I12</f>
        <v>0</v>
      </c>
      <c r="F12" s="79"/>
      <c r="G12" s="114">
        <f t="shared" si="0"/>
        <v>0</v>
      </c>
      <c r="H12" s="206"/>
      <c r="I12" s="212"/>
    </row>
    <row r="13" spans="1:12" x14ac:dyDescent="0.15">
      <c r="A13" s="179"/>
      <c r="B13" s="72">
        <v>7</v>
      </c>
      <c r="C13" s="111" t="str">
        <f>調査票!C17</f>
        <v>-</v>
      </c>
      <c r="D13" s="111" t="str">
        <f>IF(調査票!D17="","",調査票!D17)</f>
        <v/>
      </c>
      <c r="E13" s="112">
        <f>消費電力!I13</f>
        <v>0</v>
      </c>
      <c r="F13" s="79"/>
      <c r="G13" s="114">
        <f t="shared" si="0"/>
        <v>0</v>
      </c>
      <c r="H13" s="206"/>
      <c r="I13" s="212"/>
    </row>
    <row r="14" spans="1:12" x14ac:dyDescent="0.15">
      <c r="A14" s="179"/>
      <c r="B14" s="72">
        <v>8</v>
      </c>
      <c r="C14" s="111" t="str">
        <f>調査票!C18</f>
        <v>-</v>
      </c>
      <c r="D14" s="111" t="str">
        <f>IF(調査票!D18="","",調査票!D18)</f>
        <v/>
      </c>
      <c r="E14" s="112">
        <f>消費電力!I14</f>
        <v>0</v>
      </c>
      <c r="F14" s="79"/>
      <c r="G14" s="114">
        <f t="shared" si="0"/>
        <v>0</v>
      </c>
      <c r="H14" s="206"/>
      <c r="I14" s="212"/>
    </row>
    <row r="15" spans="1:12" x14ac:dyDescent="0.15">
      <c r="A15" s="179"/>
      <c r="B15" s="72">
        <v>9</v>
      </c>
      <c r="C15" s="111" t="str">
        <f>調査票!C19</f>
        <v>-</v>
      </c>
      <c r="D15" s="111" t="str">
        <f>IF(調査票!D19="","",調査票!D19)</f>
        <v/>
      </c>
      <c r="E15" s="112">
        <f>消費電力!I15</f>
        <v>0</v>
      </c>
      <c r="F15" s="79"/>
      <c r="G15" s="114">
        <f t="shared" si="0"/>
        <v>0</v>
      </c>
      <c r="H15" s="206"/>
      <c r="I15" s="212"/>
    </row>
    <row r="16" spans="1:12" x14ac:dyDescent="0.15">
      <c r="A16" s="179"/>
      <c r="B16" s="72">
        <v>10</v>
      </c>
      <c r="C16" s="111" t="str">
        <f>調査票!C20</f>
        <v>-</v>
      </c>
      <c r="D16" s="111" t="str">
        <f>IF(調査票!D20="","",調査票!D20)</f>
        <v/>
      </c>
      <c r="E16" s="112">
        <f>消費電力!I16</f>
        <v>0</v>
      </c>
      <c r="F16" s="79"/>
      <c r="G16" s="114">
        <f t="shared" si="0"/>
        <v>0</v>
      </c>
      <c r="H16" s="206"/>
      <c r="I16" s="212"/>
    </row>
    <row r="17" spans="1:9" x14ac:dyDescent="0.15">
      <c r="A17" s="179"/>
      <c r="B17" s="72">
        <v>11</v>
      </c>
      <c r="C17" s="111" t="str">
        <f>調査票!C21</f>
        <v>-</v>
      </c>
      <c r="D17" s="111" t="str">
        <f>IF(調査票!D21="","",調査票!D21)</f>
        <v/>
      </c>
      <c r="E17" s="112">
        <f>消費電力!I17</f>
        <v>0</v>
      </c>
      <c r="F17" s="79"/>
      <c r="G17" s="114">
        <f t="shared" si="0"/>
        <v>0</v>
      </c>
      <c r="H17" s="206"/>
      <c r="I17" s="212"/>
    </row>
    <row r="18" spans="1:9" x14ac:dyDescent="0.15">
      <c r="A18" s="179"/>
      <c r="B18" s="72">
        <v>12</v>
      </c>
      <c r="C18" s="111" t="str">
        <f>調査票!C22</f>
        <v>-</v>
      </c>
      <c r="D18" s="111" t="str">
        <f>IF(調査票!D22="","",調査票!D22)</f>
        <v/>
      </c>
      <c r="E18" s="112">
        <f>消費電力!I18</f>
        <v>0</v>
      </c>
      <c r="F18" s="79"/>
      <c r="G18" s="114">
        <f t="shared" si="0"/>
        <v>0</v>
      </c>
      <c r="H18" s="206"/>
      <c r="I18" s="212"/>
    </row>
    <row r="19" spans="1:9" x14ac:dyDescent="0.15">
      <c r="A19" s="179"/>
      <c r="B19" s="72">
        <v>13</v>
      </c>
      <c r="C19" s="111" t="str">
        <f>調査票!C23</f>
        <v>-</v>
      </c>
      <c r="D19" s="111" t="str">
        <f>IF(調査票!D23="","",調査票!D23)</f>
        <v/>
      </c>
      <c r="E19" s="112">
        <f>消費電力!I19</f>
        <v>0</v>
      </c>
      <c r="F19" s="79"/>
      <c r="G19" s="114">
        <f t="shared" si="0"/>
        <v>0</v>
      </c>
      <c r="H19" s="206"/>
      <c r="I19" s="212"/>
    </row>
    <row r="20" spans="1:9" x14ac:dyDescent="0.15">
      <c r="A20" s="179"/>
      <c r="B20" s="72">
        <v>14</v>
      </c>
      <c r="C20" s="111" t="str">
        <f>調査票!C24</f>
        <v>-</v>
      </c>
      <c r="D20" s="111" t="str">
        <f>IF(調査票!D24="","",調査票!D24)</f>
        <v/>
      </c>
      <c r="E20" s="112">
        <f>消費電力!I20</f>
        <v>0</v>
      </c>
      <c r="F20" s="79"/>
      <c r="G20" s="114">
        <f t="shared" si="0"/>
        <v>0</v>
      </c>
      <c r="H20" s="206"/>
      <c r="I20" s="212"/>
    </row>
    <row r="21" spans="1:9" x14ac:dyDescent="0.15">
      <c r="A21" s="179"/>
      <c r="B21" s="72">
        <v>15</v>
      </c>
      <c r="C21" s="111" t="str">
        <f>調査票!C25</f>
        <v>-</v>
      </c>
      <c r="D21" s="111" t="str">
        <f>IF(調査票!D25="","",調査票!D25)</f>
        <v/>
      </c>
      <c r="E21" s="112">
        <f>消費電力!I21</f>
        <v>0</v>
      </c>
      <c r="F21" s="79"/>
      <c r="G21" s="114">
        <f t="shared" si="0"/>
        <v>0</v>
      </c>
      <c r="H21" s="206"/>
      <c r="I21" s="212"/>
    </row>
    <row r="22" spans="1:9" x14ac:dyDescent="0.15">
      <c r="A22" s="179"/>
      <c r="B22" s="72">
        <v>16</v>
      </c>
      <c r="C22" s="111" t="str">
        <f>調査票!C26</f>
        <v>-</v>
      </c>
      <c r="D22" s="111" t="str">
        <f>IF(調査票!D26="","",調査票!D26)</f>
        <v/>
      </c>
      <c r="E22" s="112">
        <f>消費電力!I22</f>
        <v>0</v>
      </c>
      <c r="F22" s="79"/>
      <c r="G22" s="114">
        <f t="shared" si="0"/>
        <v>0</v>
      </c>
      <c r="H22" s="206"/>
      <c r="I22" s="212"/>
    </row>
    <row r="23" spans="1:9" x14ac:dyDescent="0.15">
      <c r="A23" s="179"/>
      <c r="B23" s="72">
        <v>17</v>
      </c>
      <c r="C23" s="111" t="str">
        <f>調査票!C27</f>
        <v>-</v>
      </c>
      <c r="D23" s="111" t="str">
        <f>IF(調査票!D27="","",調査票!D27)</f>
        <v/>
      </c>
      <c r="E23" s="112">
        <f>消費電力!I23</f>
        <v>0</v>
      </c>
      <c r="F23" s="79"/>
      <c r="G23" s="114">
        <f t="shared" si="0"/>
        <v>0</v>
      </c>
      <c r="H23" s="206"/>
      <c r="I23" s="212"/>
    </row>
    <row r="24" spans="1:9" x14ac:dyDescent="0.15">
      <c r="A24" s="179"/>
      <c r="B24" s="72">
        <v>18</v>
      </c>
      <c r="C24" s="111" t="str">
        <f>調査票!C28</f>
        <v>-</v>
      </c>
      <c r="D24" s="111" t="str">
        <f>IF(調査票!D28="","",調査票!D28)</f>
        <v/>
      </c>
      <c r="E24" s="112">
        <f>消費電力!I24</f>
        <v>0</v>
      </c>
      <c r="F24" s="79"/>
      <c r="G24" s="114">
        <f t="shared" si="0"/>
        <v>0</v>
      </c>
      <c r="H24" s="206"/>
      <c r="I24" s="212"/>
    </row>
    <row r="25" spans="1:9" x14ac:dyDescent="0.15">
      <c r="A25" s="179"/>
      <c r="B25" s="72">
        <v>19</v>
      </c>
      <c r="C25" s="111" t="str">
        <f>調査票!C29</f>
        <v>-</v>
      </c>
      <c r="D25" s="111" t="str">
        <f>IF(調査票!D29="","",調査票!D29)</f>
        <v/>
      </c>
      <c r="E25" s="112">
        <f>消費電力!I25</f>
        <v>0</v>
      </c>
      <c r="F25" s="79"/>
      <c r="G25" s="114">
        <f t="shared" si="0"/>
        <v>0</v>
      </c>
      <c r="H25" s="206"/>
      <c r="I25" s="212"/>
    </row>
    <row r="26" spans="1:9" x14ac:dyDescent="0.15">
      <c r="A26" s="179"/>
      <c r="B26" s="72">
        <v>20</v>
      </c>
      <c r="C26" s="111" t="str">
        <f>調査票!C30</f>
        <v>-</v>
      </c>
      <c r="D26" s="111" t="str">
        <f>IF(調査票!D30="","",調査票!D30)</f>
        <v/>
      </c>
      <c r="E26" s="112">
        <f>消費電力!I26</f>
        <v>0</v>
      </c>
      <c r="F26" s="79"/>
      <c r="G26" s="114">
        <f t="shared" si="0"/>
        <v>0</v>
      </c>
      <c r="H26" s="206"/>
      <c r="I26" s="212"/>
    </row>
    <row r="27" spans="1:9" x14ac:dyDescent="0.15">
      <c r="A27" s="179"/>
      <c r="B27" s="72">
        <v>21</v>
      </c>
      <c r="C27" s="111" t="str">
        <f>調査票!C31</f>
        <v>-</v>
      </c>
      <c r="D27" s="111" t="str">
        <f>IF(調査票!D31="","",調査票!D31)</f>
        <v/>
      </c>
      <c r="E27" s="112">
        <f>消費電力!I27</f>
        <v>0</v>
      </c>
      <c r="F27" s="79"/>
      <c r="G27" s="114">
        <f t="shared" si="0"/>
        <v>0</v>
      </c>
      <c r="H27" s="206"/>
      <c r="I27" s="212"/>
    </row>
    <row r="28" spans="1:9" x14ac:dyDescent="0.15">
      <c r="A28" s="179"/>
      <c r="B28" s="72">
        <v>22</v>
      </c>
      <c r="C28" s="111" t="str">
        <f>調査票!C32</f>
        <v>-</v>
      </c>
      <c r="D28" s="111" t="str">
        <f>IF(調査票!D32="","",調査票!D32)</f>
        <v/>
      </c>
      <c r="E28" s="112">
        <f>消費電力!I28</f>
        <v>0</v>
      </c>
      <c r="F28" s="79"/>
      <c r="G28" s="114">
        <f t="shared" si="0"/>
        <v>0</v>
      </c>
      <c r="H28" s="206"/>
      <c r="I28" s="212"/>
    </row>
    <row r="29" spans="1:9" x14ac:dyDescent="0.15">
      <c r="A29" s="179"/>
      <c r="B29" s="72">
        <v>23</v>
      </c>
      <c r="C29" s="111" t="str">
        <f>調査票!C33</f>
        <v>-</v>
      </c>
      <c r="D29" s="111" t="str">
        <f>IF(調査票!D33="","",調査票!D33)</f>
        <v/>
      </c>
      <c r="E29" s="112">
        <f>消費電力!I29</f>
        <v>0</v>
      </c>
      <c r="F29" s="79"/>
      <c r="G29" s="114">
        <f t="shared" si="0"/>
        <v>0</v>
      </c>
      <c r="H29" s="206"/>
      <c r="I29" s="212"/>
    </row>
    <row r="30" spans="1:9" x14ac:dyDescent="0.15">
      <c r="A30" s="179"/>
      <c r="B30" s="72">
        <v>24</v>
      </c>
      <c r="C30" s="111" t="str">
        <f>調査票!C34</f>
        <v>-</v>
      </c>
      <c r="D30" s="111" t="str">
        <f>IF(調査票!D34="","",調査票!D34)</f>
        <v/>
      </c>
      <c r="E30" s="112">
        <f>消費電力!I30</f>
        <v>0</v>
      </c>
      <c r="F30" s="79"/>
      <c r="G30" s="114">
        <f t="shared" si="0"/>
        <v>0</v>
      </c>
      <c r="H30" s="206"/>
      <c r="I30" s="212"/>
    </row>
    <row r="31" spans="1:9" ht="14.25" thickBot="1" x14ac:dyDescent="0.2">
      <c r="A31" s="179"/>
      <c r="B31" s="30">
        <v>25</v>
      </c>
      <c r="C31" s="115" t="str">
        <f>調査票!C35</f>
        <v>-</v>
      </c>
      <c r="D31" s="111" t="str">
        <f>IF(調査票!D35="","",調査票!D35)</f>
        <v/>
      </c>
      <c r="E31" s="112">
        <f>消費電力!I31</f>
        <v>0</v>
      </c>
      <c r="F31" s="79"/>
      <c r="G31" s="114">
        <f t="shared" si="0"/>
        <v>0</v>
      </c>
      <c r="H31" s="213"/>
      <c r="I31" s="214"/>
    </row>
    <row r="32" spans="1:9" ht="15" thickTop="1" thickBot="1" x14ac:dyDescent="0.2">
      <c r="A32" s="180"/>
      <c r="B32" s="186"/>
      <c r="C32" s="187"/>
      <c r="D32" s="41"/>
      <c r="E32" s="135">
        <f>消費電力!I32</f>
        <v>0</v>
      </c>
      <c r="F32" s="31"/>
      <c r="G32" s="136">
        <f>SUM(G7:G31)</f>
        <v>0</v>
      </c>
      <c r="H32" s="210"/>
      <c r="I32" s="211"/>
    </row>
    <row r="33" spans="1:9" ht="13.5" customHeight="1" x14ac:dyDescent="0.15">
      <c r="A33" s="181" t="s">
        <v>33</v>
      </c>
      <c r="B33" s="37">
        <v>1</v>
      </c>
      <c r="C33" s="125">
        <f>調査票!I11</f>
        <v>0</v>
      </c>
      <c r="D33" s="125" t="str">
        <f>IF(調査票!J11="","",調査票!J11)</f>
        <v/>
      </c>
      <c r="E33" s="126">
        <f>消費電力!I33</f>
        <v>0</v>
      </c>
      <c r="F33" s="80"/>
      <c r="G33" s="128">
        <f t="shared" ref="G33:G57" si="1">ROUND(E33*F33,0)</f>
        <v>0</v>
      </c>
      <c r="H33" s="208"/>
      <c r="I33" s="209"/>
    </row>
    <row r="34" spans="1:9" x14ac:dyDescent="0.15">
      <c r="A34" s="179"/>
      <c r="B34" s="39">
        <v>2</v>
      </c>
      <c r="C34" s="129">
        <f>調査票!I12</f>
        <v>0</v>
      </c>
      <c r="D34" s="129" t="str">
        <f>IF(調査票!J12="","",調査票!J12)</f>
        <v/>
      </c>
      <c r="E34" s="130">
        <f>消費電力!I34</f>
        <v>0</v>
      </c>
      <c r="F34" s="74"/>
      <c r="G34" s="114">
        <f t="shared" si="1"/>
        <v>0</v>
      </c>
      <c r="H34" s="206"/>
      <c r="I34" s="207"/>
    </row>
    <row r="35" spans="1:9" x14ac:dyDescent="0.15">
      <c r="A35" s="179"/>
      <c r="B35" s="39">
        <v>3</v>
      </c>
      <c r="C35" s="129">
        <f>調査票!I13</f>
        <v>0</v>
      </c>
      <c r="D35" s="129" t="str">
        <f>IF(調査票!J13="","",調査票!J13)</f>
        <v/>
      </c>
      <c r="E35" s="130">
        <f>消費電力!I35</f>
        <v>0</v>
      </c>
      <c r="F35" s="74"/>
      <c r="G35" s="114">
        <f t="shared" si="1"/>
        <v>0</v>
      </c>
      <c r="H35" s="206"/>
      <c r="I35" s="207"/>
    </row>
    <row r="36" spans="1:9" x14ac:dyDescent="0.15">
      <c r="A36" s="179"/>
      <c r="B36" s="39">
        <v>4</v>
      </c>
      <c r="C36" s="129">
        <f>調査票!I14</f>
        <v>0</v>
      </c>
      <c r="D36" s="129" t="str">
        <f>IF(調査票!J14="","",調査票!J14)</f>
        <v/>
      </c>
      <c r="E36" s="130">
        <f>消費電力!I36</f>
        <v>0</v>
      </c>
      <c r="F36" s="74"/>
      <c r="G36" s="114">
        <f t="shared" si="1"/>
        <v>0</v>
      </c>
      <c r="H36" s="206"/>
      <c r="I36" s="207"/>
    </row>
    <row r="37" spans="1:9" x14ac:dyDescent="0.15">
      <c r="A37" s="179"/>
      <c r="B37" s="39">
        <v>5</v>
      </c>
      <c r="C37" s="129">
        <f>調査票!I15</f>
        <v>0</v>
      </c>
      <c r="D37" s="129" t="str">
        <f>IF(調査票!J15="","",調査票!J15)</f>
        <v/>
      </c>
      <c r="E37" s="130">
        <f>消費電力!I37</f>
        <v>0</v>
      </c>
      <c r="F37" s="74"/>
      <c r="G37" s="114">
        <f t="shared" si="1"/>
        <v>0</v>
      </c>
      <c r="H37" s="206"/>
      <c r="I37" s="207"/>
    </row>
    <row r="38" spans="1:9" x14ac:dyDescent="0.15">
      <c r="A38" s="179"/>
      <c r="B38" s="39">
        <v>6</v>
      </c>
      <c r="C38" s="129">
        <f>調査票!I16</f>
        <v>0</v>
      </c>
      <c r="D38" s="129" t="str">
        <f>IF(調査票!J16="","",調査票!J16)</f>
        <v/>
      </c>
      <c r="E38" s="130">
        <f>消費電力!I38</f>
        <v>0</v>
      </c>
      <c r="F38" s="74"/>
      <c r="G38" s="114">
        <f t="shared" si="1"/>
        <v>0</v>
      </c>
      <c r="H38" s="206"/>
      <c r="I38" s="207"/>
    </row>
    <row r="39" spans="1:9" x14ac:dyDescent="0.15">
      <c r="A39" s="179"/>
      <c r="B39" s="39">
        <v>7</v>
      </c>
      <c r="C39" s="129">
        <f>調査票!I17</f>
        <v>0</v>
      </c>
      <c r="D39" s="129" t="str">
        <f>IF(調査票!J17="","",調査票!J17)</f>
        <v/>
      </c>
      <c r="E39" s="130">
        <f>消費電力!I39</f>
        <v>0</v>
      </c>
      <c r="F39" s="74"/>
      <c r="G39" s="114">
        <f t="shared" si="1"/>
        <v>0</v>
      </c>
      <c r="H39" s="206"/>
      <c r="I39" s="207"/>
    </row>
    <row r="40" spans="1:9" x14ac:dyDescent="0.15">
      <c r="A40" s="179"/>
      <c r="B40" s="39">
        <v>8</v>
      </c>
      <c r="C40" s="129">
        <f>調査票!I18</f>
        <v>0</v>
      </c>
      <c r="D40" s="129" t="str">
        <f>IF(調査票!J18="","",調査票!J18)</f>
        <v/>
      </c>
      <c r="E40" s="130">
        <f>消費電力!I40</f>
        <v>0</v>
      </c>
      <c r="F40" s="74"/>
      <c r="G40" s="114">
        <f t="shared" si="1"/>
        <v>0</v>
      </c>
      <c r="H40" s="206"/>
      <c r="I40" s="207"/>
    </row>
    <row r="41" spans="1:9" x14ac:dyDescent="0.15">
      <c r="A41" s="179"/>
      <c r="B41" s="39">
        <v>9</v>
      </c>
      <c r="C41" s="129">
        <f>調査票!I19</f>
        <v>0</v>
      </c>
      <c r="D41" s="129" t="str">
        <f>IF(調査票!J19="","",調査票!J19)</f>
        <v/>
      </c>
      <c r="E41" s="130">
        <f>消費電力!I41</f>
        <v>0</v>
      </c>
      <c r="F41" s="74"/>
      <c r="G41" s="114">
        <f t="shared" si="1"/>
        <v>0</v>
      </c>
      <c r="H41" s="206"/>
      <c r="I41" s="207"/>
    </row>
    <row r="42" spans="1:9" x14ac:dyDescent="0.15">
      <c r="A42" s="179"/>
      <c r="B42" s="39">
        <v>10</v>
      </c>
      <c r="C42" s="129">
        <f>調査票!I20</f>
        <v>0</v>
      </c>
      <c r="D42" s="129" t="str">
        <f>IF(調査票!J20="","",調査票!J20)</f>
        <v/>
      </c>
      <c r="E42" s="130">
        <f>消費電力!I42</f>
        <v>0</v>
      </c>
      <c r="F42" s="74"/>
      <c r="G42" s="114">
        <f t="shared" si="1"/>
        <v>0</v>
      </c>
      <c r="H42" s="206"/>
      <c r="I42" s="207"/>
    </row>
    <row r="43" spans="1:9" x14ac:dyDescent="0.15">
      <c r="A43" s="179"/>
      <c r="B43" s="39">
        <v>11</v>
      </c>
      <c r="C43" s="129">
        <f>調査票!I21</f>
        <v>0</v>
      </c>
      <c r="D43" s="129" t="str">
        <f>IF(調査票!J21="","",調査票!J21)</f>
        <v/>
      </c>
      <c r="E43" s="130">
        <f>消費電力!I43</f>
        <v>0</v>
      </c>
      <c r="F43" s="74"/>
      <c r="G43" s="114">
        <f t="shared" si="1"/>
        <v>0</v>
      </c>
      <c r="H43" s="206"/>
      <c r="I43" s="207"/>
    </row>
    <row r="44" spans="1:9" x14ac:dyDescent="0.15">
      <c r="A44" s="179"/>
      <c r="B44" s="39">
        <v>12</v>
      </c>
      <c r="C44" s="129">
        <f>調査票!I22</f>
        <v>0</v>
      </c>
      <c r="D44" s="129" t="str">
        <f>IF(調査票!J22="","",調査票!J22)</f>
        <v/>
      </c>
      <c r="E44" s="130">
        <f>消費電力!I44</f>
        <v>0</v>
      </c>
      <c r="F44" s="74"/>
      <c r="G44" s="114">
        <f t="shared" si="1"/>
        <v>0</v>
      </c>
      <c r="H44" s="206"/>
      <c r="I44" s="207"/>
    </row>
    <row r="45" spans="1:9" x14ac:dyDescent="0.15">
      <c r="A45" s="179"/>
      <c r="B45" s="39">
        <v>13</v>
      </c>
      <c r="C45" s="129">
        <f>調査票!I23</f>
        <v>0</v>
      </c>
      <c r="D45" s="129" t="str">
        <f>IF(調査票!J23="","",調査票!J23)</f>
        <v/>
      </c>
      <c r="E45" s="130">
        <f>消費電力!I45</f>
        <v>0</v>
      </c>
      <c r="F45" s="74"/>
      <c r="G45" s="114">
        <f t="shared" si="1"/>
        <v>0</v>
      </c>
      <c r="H45" s="206"/>
      <c r="I45" s="207"/>
    </row>
    <row r="46" spans="1:9" x14ac:dyDescent="0.15">
      <c r="A46" s="179"/>
      <c r="B46" s="39">
        <v>14</v>
      </c>
      <c r="C46" s="129">
        <f>調査票!I24</f>
        <v>0</v>
      </c>
      <c r="D46" s="129" t="str">
        <f>IF(調査票!J24="","",調査票!J24)</f>
        <v/>
      </c>
      <c r="E46" s="130">
        <f>消費電力!I46</f>
        <v>0</v>
      </c>
      <c r="F46" s="74"/>
      <c r="G46" s="114">
        <f t="shared" si="1"/>
        <v>0</v>
      </c>
      <c r="H46" s="206"/>
      <c r="I46" s="207"/>
    </row>
    <row r="47" spans="1:9" x14ac:dyDescent="0.15">
      <c r="A47" s="179"/>
      <c r="B47" s="39">
        <v>15</v>
      </c>
      <c r="C47" s="129">
        <f>調査票!I25</f>
        <v>0</v>
      </c>
      <c r="D47" s="129" t="str">
        <f>IF(調査票!J25="","",調査票!J25)</f>
        <v/>
      </c>
      <c r="E47" s="130">
        <f>消費電力!I47</f>
        <v>0</v>
      </c>
      <c r="F47" s="74"/>
      <c r="G47" s="114">
        <f t="shared" si="1"/>
        <v>0</v>
      </c>
      <c r="H47" s="206"/>
      <c r="I47" s="207"/>
    </row>
    <row r="48" spans="1:9" x14ac:dyDescent="0.15">
      <c r="A48" s="179"/>
      <c r="B48" s="39">
        <v>16</v>
      </c>
      <c r="C48" s="129">
        <f>調査票!I26</f>
        <v>0</v>
      </c>
      <c r="D48" s="129" t="str">
        <f>IF(調査票!J26="","",調査票!J26)</f>
        <v/>
      </c>
      <c r="E48" s="130">
        <f>消費電力!I48</f>
        <v>0</v>
      </c>
      <c r="F48" s="74"/>
      <c r="G48" s="114">
        <f t="shared" si="1"/>
        <v>0</v>
      </c>
      <c r="H48" s="206"/>
      <c r="I48" s="207"/>
    </row>
    <row r="49" spans="1:10" x14ac:dyDescent="0.15">
      <c r="A49" s="179"/>
      <c r="B49" s="39">
        <v>17</v>
      </c>
      <c r="C49" s="129">
        <f>調査票!I27</f>
        <v>0</v>
      </c>
      <c r="D49" s="129" t="str">
        <f>IF(調査票!J27="","",調査票!J27)</f>
        <v/>
      </c>
      <c r="E49" s="130">
        <f>消費電力!I49</f>
        <v>0</v>
      </c>
      <c r="F49" s="74"/>
      <c r="G49" s="114">
        <f t="shared" si="1"/>
        <v>0</v>
      </c>
      <c r="H49" s="206"/>
      <c r="I49" s="207"/>
    </row>
    <row r="50" spans="1:10" x14ac:dyDescent="0.15">
      <c r="A50" s="179"/>
      <c r="B50" s="39">
        <v>18</v>
      </c>
      <c r="C50" s="129">
        <f>調査票!I28</f>
        <v>0</v>
      </c>
      <c r="D50" s="129" t="str">
        <f>IF(調査票!J28="","",調査票!J28)</f>
        <v/>
      </c>
      <c r="E50" s="130">
        <f>消費電力!I50</f>
        <v>0</v>
      </c>
      <c r="F50" s="74"/>
      <c r="G50" s="114">
        <f t="shared" si="1"/>
        <v>0</v>
      </c>
      <c r="H50" s="206"/>
      <c r="I50" s="207"/>
    </row>
    <row r="51" spans="1:10" x14ac:dyDescent="0.15">
      <c r="A51" s="179"/>
      <c r="B51" s="39">
        <v>19</v>
      </c>
      <c r="C51" s="129">
        <f>調査票!I29</f>
        <v>0</v>
      </c>
      <c r="D51" s="129" t="str">
        <f>IF(調査票!J29="","",調査票!J29)</f>
        <v/>
      </c>
      <c r="E51" s="130">
        <f>消費電力!I51</f>
        <v>0</v>
      </c>
      <c r="F51" s="74"/>
      <c r="G51" s="114">
        <f t="shared" si="1"/>
        <v>0</v>
      </c>
      <c r="H51" s="206"/>
      <c r="I51" s="207"/>
      <c r="J51" s="105"/>
    </row>
    <row r="52" spans="1:10" x14ac:dyDescent="0.15">
      <c r="A52" s="179"/>
      <c r="B52" s="39">
        <v>20</v>
      </c>
      <c r="C52" s="129">
        <f>調査票!I30</f>
        <v>0</v>
      </c>
      <c r="D52" s="129" t="str">
        <f>IF(調査票!J30="","",調査票!J30)</f>
        <v/>
      </c>
      <c r="E52" s="130">
        <f>消費電力!I52</f>
        <v>0</v>
      </c>
      <c r="F52" s="74"/>
      <c r="G52" s="114">
        <f t="shared" si="1"/>
        <v>0</v>
      </c>
      <c r="H52" s="206"/>
      <c r="I52" s="207"/>
    </row>
    <row r="53" spans="1:10" x14ac:dyDescent="0.15">
      <c r="A53" s="179"/>
      <c r="B53" s="39">
        <v>21</v>
      </c>
      <c r="C53" s="129">
        <f>調査票!I31</f>
        <v>0</v>
      </c>
      <c r="D53" s="129" t="str">
        <f>IF(調査票!J31="","",調査票!J31)</f>
        <v/>
      </c>
      <c r="E53" s="130">
        <f>消費電力!I53</f>
        <v>0</v>
      </c>
      <c r="F53" s="74"/>
      <c r="G53" s="114">
        <f t="shared" si="1"/>
        <v>0</v>
      </c>
      <c r="H53" s="206"/>
      <c r="I53" s="207"/>
    </row>
    <row r="54" spans="1:10" x14ac:dyDescent="0.15">
      <c r="A54" s="179"/>
      <c r="B54" s="39">
        <v>22</v>
      </c>
      <c r="C54" s="129">
        <f>調査票!I32</f>
        <v>0</v>
      </c>
      <c r="D54" s="129" t="str">
        <f>IF(調査票!J32="","",調査票!J32)</f>
        <v/>
      </c>
      <c r="E54" s="130">
        <f>消費電力!I54</f>
        <v>0</v>
      </c>
      <c r="F54" s="74"/>
      <c r="G54" s="114">
        <f t="shared" si="1"/>
        <v>0</v>
      </c>
      <c r="H54" s="206"/>
      <c r="I54" s="207"/>
    </row>
    <row r="55" spans="1:10" x14ac:dyDescent="0.15">
      <c r="A55" s="179"/>
      <c r="B55" s="39">
        <v>23</v>
      </c>
      <c r="C55" s="129">
        <f>調査票!I33</f>
        <v>0</v>
      </c>
      <c r="D55" s="129" t="str">
        <f>IF(調査票!J33="","",調査票!J33)</f>
        <v/>
      </c>
      <c r="E55" s="130">
        <f>消費電力!I55</f>
        <v>0</v>
      </c>
      <c r="F55" s="74"/>
      <c r="G55" s="114">
        <f t="shared" si="1"/>
        <v>0</v>
      </c>
      <c r="H55" s="206"/>
      <c r="I55" s="207"/>
    </row>
    <row r="56" spans="1:10" x14ac:dyDescent="0.15">
      <c r="A56" s="179"/>
      <c r="B56" s="39">
        <v>24</v>
      </c>
      <c r="C56" s="129">
        <f>調査票!I34</f>
        <v>0</v>
      </c>
      <c r="D56" s="129" t="str">
        <f>IF(調査票!J34="","",調査票!J34)</f>
        <v/>
      </c>
      <c r="E56" s="130">
        <f>消費電力!I56</f>
        <v>0</v>
      </c>
      <c r="F56" s="74"/>
      <c r="G56" s="114">
        <f t="shared" si="1"/>
        <v>0</v>
      </c>
      <c r="H56" s="206"/>
      <c r="I56" s="207"/>
    </row>
    <row r="57" spans="1:10" ht="14.25" thickBot="1" x14ac:dyDescent="0.2">
      <c r="A57" s="179"/>
      <c r="B57" s="39">
        <v>25</v>
      </c>
      <c r="C57" s="129">
        <f>調査票!I35</f>
        <v>0</v>
      </c>
      <c r="D57" s="129" t="str">
        <f>IF(調査票!J35="","",調査票!J35)</f>
        <v/>
      </c>
      <c r="E57" s="130">
        <f>消費電力!I57</f>
        <v>0</v>
      </c>
      <c r="F57" s="81"/>
      <c r="G57" s="114">
        <f t="shared" si="1"/>
        <v>0</v>
      </c>
      <c r="H57" s="206"/>
      <c r="I57" s="207"/>
    </row>
    <row r="58" spans="1:10" ht="15" thickTop="1" thickBot="1" x14ac:dyDescent="0.2">
      <c r="A58" s="182"/>
      <c r="B58" s="186"/>
      <c r="C58" s="187"/>
      <c r="D58" s="41"/>
      <c r="E58" s="135">
        <f>消費電力!I58</f>
        <v>0</v>
      </c>
      <c r="F58" s="34"/>
      <c r="G58" s="137">
        <f>SUM(G33:G57)</f>
        <v>0</v>
      </c>
      <c r="H58" s="210"/>
      <c r="I58" s="211"/>
    </row>
    <row r="59" spans="1:10" x14ac:dyDescent="0.15">
      <c r="A59" s="105"/>
    </row>
  </sheetData>
  <mergeCells count="65">
    <mergeCell ref="A1:I1"/>
    <mergeCell ref="A3:C3"/>
    <mergeCell ref="D3:E3"/>
    <mergeCell ref="A4:C4"/>
    <mergeCell ref="D4:E4"/>
    <mergeCell ref="G3:H3"/>
    <mergeCell ref="G4:H4"/>
    <mergeCell ref="H18:I18"/>
    <mergeCell ref="H5:I5"/>
    <mergeCell ref="H6:I6"/>
    <mergeCell ref="A7:A32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30:I30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44:I44"/>
    <mergeCell ref="H31:I31"/>
    <mergeCell ref="B32:C32"/>
    <mergeCell ref="H32:I32"/>
    <mergeCell ref="A33:A58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57:I57"/>
    <mergeCell ref="B58:C58"/>
    <mergeCell ref="H58:I58"/>
    <mergeCell ref="H56:I56"/>
    <mergeCell ref="H45:I45"/>
    <mergeCell ref="H46:I46"/>
    <mergeCell ref="H47:I47"/>
    <mergeCell ref="H48:I48"/>
    <mergeCell ref="H49:I49"/>
    <mergeCell ref="H55:I55"/>
    <mergeCell ref="H50:I50"/>
    <mergeCell ref="H51:I51"/>
    <mergeCell ref="H52:I52"/>
    <mergeCell ref="H53:I53"/>
    <mergeCell ref="H54:I54"/>
  </mergeCells>
  <phoneticPr fontId="2"/>
  <pageMargins left="0.7" right="0.7" top="0.75" bottom="0.75" header="0.3" footer="0.3"/>
  <pageSetup paperSize="9" scale="97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Blanks" priority="15" id="{AA0FA5A7-7A6E-405B-9A64-01CE028E4F52}">
            <xm:f>LEN(TRIM(消費電力!#REF!))=0</xm:f>
            <x14:dxf>
              <fill>
                <patternFill>
                  <bgColor theme="4" tint="0.59996337778862885"/>
                </patternFill>
              </fill>
            </x14:dxf>
          </x14:cfRule>
          <xm:sqref>H5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Zeros="0" workbookViewId="0">
      <selection activeCell="O4" sqref="O4"/>
    </sheetView>
  </sheetViews>
  <sheetFormatPr defaultRowHeight="13.5" x14ac:dyDescent="0.15"/>
  <cols>
    <col min="1" max="1" width="3" customWidth="1"/>
    <col min="2" max="2" width="3.75" customWidth="1"/>
    <col min="3" max="3" width="12.5" customWidth="1"/>
    <col min="4" max="5" width="7.75" customWidth="1"/>
    <col min="6" max="9" width="9.25" customWidth="1"/>
    <col min="10" max="11" width="8.625" customWidth="1"/>
  </cols>
  <sheetData>
    <row r="1" spans="1:11" ht="24" x14ac:dyDescent="0.15">
      <c r="A1" s="162" t="s">
        <v>63</v>
      </c>
      <c r="B1" s="162"/>
      <c r="C1" s="162"/>
      <c r="D1" s="162"/>
      <c r="E1" s="162"/>
      <c r="F1" s="162"/>
      <c r="G1" s="162"/>
      <c r="H1" s="162"/>
      <c r="I1" s="162"/>
      <c r="J1" s="162"/>
      <c r="K1" s="75"/>
    </row>
    <row r="2" spans="1:11" ht="14.25" thickBot="1" x14ac:dyDescent="0.2">
      <c r="B2" s="3"/>
      <c r="C2" s="3"/>
      <c r="D2" s="3"/>
      <c r="E2" s="5"/>
      <c r="F2" s="5"/>
      <c r="G2" s="5"/>
      <c r="H2" s="5"/>
      <c r="I2" s="5"/>
      <c r="J2" s="82" t="s">
        <v>64</v>
      </c>
      <c r="K2" s="82" t="s">
        <v>64</v>
      </c>
    </row>
    <row r="3" spans="1:11" ht="15" thickTop="1" thickBot="1" x14ac:dyDescent="0.2">
      <c r="A3" s="83" t="s">
        <v>65</v>
      </c>
      <c r="B3" s="83"/>
      <c r="C3" s="3"/>
      <c r="D3" s="3"/>
      <c r="E3" s="5"/>
      <c r="F3" s="5"/>
      <c r="G3" s="84" t="s">
        <v>64</v>
      </c>
      <c r="H3" s="85"/>
      <c r="I3" s="86"/>
      <c r="J3" s="87" t="s">
        <v>66</v>
      </c>
      <c r="K3" s="87" t="s">
        <v>66</v>
      </c>
    </row>
    <row r="4" spans="1:11" ht="14.25" thickTop="1" x14ac:dyDescent="0.15">
      <c r="B4" s="83"/>
      <c r="C4" s="3"/>
      <c r="D4" s="3"/>
      <c r="E4" s="5"/>
      <c r="F4" s="5"/>
      <c r="G4" s="88"/>
      <c r="H4" s="88"/>
      <c r="I4" s="5"/>
      <c r="J4" s="5"/>
      <c r="K4" s="5"/>
    </row>
    <row r="5" spans="1:11" ht="14.25" thickBot="1" x14ac:dyDescent="0.2">
      <c r="A5" t="s">
        <v>67</v>
      </c>
      <c r="B5" s="3"/>
      <c r="C5" s="3"/>
      <c r="D5" s="3"/>
      <c r="E5" s="5"/>
      <c r="F5" s="5"/>
      <c r="G5" s="5"/>
      <c r="H5" s="5"/>
      <c r="I5" s="5"/>
      <c r="J5" s="5"/>
      <c r="K5" s="5"/>
    </row>
    <row r="6" spans="1:11" ht="33.75" x14ac:dyDescent="0.15">
      <c r="A6" s="21" t="s">
        <v>5</v>
      </c>
      <c r="B6" s="23" t="s">
        <v>80</v>
      </c>
      <c r="C6" s="23" t="s">
        <v>7</v>
      </c>
      <c r="D6" s="24" t="s">
        <v>31</v>
      </c>
      <c r="E6" s="25" t="s">
        <v>68</v>
      </c>
      <c r="F6" s="24" t="s">
        <v>69</v>
      </c>
      <c r="G6" s="25" t="s">
        <v>30</v>
      </c>
      <c r="H6" s="24" t="s">
        <v>70</v>
      </c>
      <c r="I6" s="23" t="s">
        <v>71</v>
      </c>
      <c r="J6" s="245" t="s">
        <v>14</v>
      </c>
      <c r="K6" s="246"/>
    </row>
    <row r="7" spans="1:11" x14ac:dyDescent="0.15">
      <c r="A7" s="247" t="s">
        <v>0</v>
      </c>
      <c r="B7" s="58">
        <v>1</v>
      </c>
      <c r="C7" s="144">
        <f>調査票!D11</f>
        <v>0</v>
      </c>
      <c r="D7" s="145">
        <f>調査票!E11</f>
        <v>0</v>
      </c>
      <c r="E7" s="146">
        <f>調査票!F11</f>
        <v>0</v>
      </c>
      <c r="F7" s="89"/>
      <c r="G7" s="150">
        <f>消費電力!H7</f>
        <v>0</v>
      </c>
      <c r="H7" s="90"/>
      <c r="I7" s="90"/>
      <c r="J7" s="243" t="str">
        <f>IF(F7="","",E7/(F7/G7)*(H7+I7))</f>
        <v/>
      </c>
      <c r="K7" s="244"/>
    </row>
    <row r="8" spans="1:11" x14ac:dyDescent="0.15">
      <c r="A8" s="164"/>
      <c r="B8" s="58">
        <v>2</v>
      </c>
      <c r="C8" s="144">
        <f>調査票!D12</f>
        <v>0</v>
      </c>
      <c r="D8" s="145">
        <f>調査票!E12</f>
        <v>0</v>
      </c>
      <c r="E8" s="146">
        <f>調査票!F12</f>
        <v>0</v>
      </c>
      <c r="F8" s="90"/>
      <c r="G8" s="150">
        <f>消費電力!H8</f>
        <v>0</v>
      </c>
      <c r="H8" s="90"/>
      <c r="I8" s="90"/>
      <c r="J8" s="243" t="str">
        <f t="shared" ref="J8:J31" si="0">IF(F8="","",E8/(F8/G8)*(H8+I8))</f>
        <v/>
      </c>
      <c r="K8" s="244"/>
    </row>
    <row r="9" spans="1:11" x14ac:dyDescent="0.15">
      <c r="A9" s="164"/>
      <c r="B9" s="58">
        <v>3</v>
      </c>
      <c r="C9" s="144">
        <f>調査票!D13</f>
        <v>0</v>
      </c>
      <c r="D9" s="145">
        <f>調査票!E13</f>
        <v>0</v>
      </c>
      <c r="E9" s="146">
        <f>調査票!F13</f>
        <v>0</v>
      </c>
      <c r="F9" s="90"/>
      <c r="G9" s="150">
        <f>消費電力!H9</f>
        <v>0</v>
      </c>
      <c r="H9" s="90"/>
      <c r="I9" s="90"/>
      <c r="J9" s="243" t="str">
        <f t="shared" si="0"/>
        <v/>
      </c>
      <c r="K9" s="244"/>
    </row>
    <row r="10" spans="1:11" x14ac:dyDescent="0.15">
      <c r="A10" s="164"/>
      <c r="B10" s="58">
        <v>4</v>
      </c>
      <c r="C10" s="144">
        <f>調査票!D14</f>
        <v>0</v>
      </c>
      <c r="D10" s="145">
        <f>調査票!E14</f>
        <v>0</v>
      </c>
      <c r="E10" s="146">
        <f>調査票!F14</f>
        <v>0</v>
      </c>
      <c r="F10" s="90"/>
      <c r="G10" s="150">
        <f>消費電力!H10</f>
        <v>0</v>
      </c>
      <c r="H10" s="90"/>
      <c r="I10" s="90"/>
      <c r="J10" s="243" t="str">
        <f t="shared" si="0"/>
        <v/>
      </c>
      <c r="K10" s="244"/>
    </row>
    <row r="11" spans="1:11" x14ac:dyDescent="0.15">
      <c r="A11" s="164"/>
      <c r="B11" s="58">
        <v>5</v>
      </c>
      <c r="C11" s="144">
        <f>調査票!D15</f>
        <v>0</v>
      </c>
      <c r="D11" s="145">
        <f>調査票!E15</f>
        <v>0</v>
      </c>
      <c r="E11" s="146">
        <f>調査票!F15</f>
        <v>0</v>
      </c>
      <c r="F11" s="90"/>
      <c r="G11" s="150">
        <f>消費電力!H11</f>
        <v>0</v>
      </c>
      <c r="H11" s="90"/>
      <c r="I11" s="90"/>
      <c r="J11" s="243" t="str">
        <f t="shared" si="0"/>
        <v/>
      </c>
      <c r="K11" s="244"/>
    </row>
    <row r="12" spans="1:11" x14ac:dyDescent="0.15">
      <c r="A12" s="164"/>
      <c r="B12" s="58">
        <v>6</v>
      </c>
      <c r="C12" s="144">
        <f>調査票!D16</f>
        <v>0</v>
      </c>
      <c r="D12" s="145">
        <f>調査票!E16</f>
        <v>0</v>
      </c>
      <c r="E12" s="146">
        <f>調査票!F16</f>
        <v>0</v>
      </c>
      <c r="F12" s="90"/>
      <c r="G12" s="150">
        <f>消費電力!H12</f>
        <v>0</v>
      </c>
      <c r="H12" s="90"/>
      <c r="I12" s="90"/>
      <c r="J12" s="243" t="str">
        <f t="shared" si="0"/>
        <v/>
      </c>
      <c r="K12" s="244"/>
    </row>
    <row r="13" spans="1:11" x14ac:dyDescent="0.15">
      <c r="A13" s="164"/>
      <c r="B13" s="58">
        <v>7</v>
      </c>
      <c r="C13" s="144">
        <f>調査票!D17</f>
        <v>0</v>
      </c>
      <c r="D13" s="145">
        <f>調査票!E17</f>
        <v>0</v>
      </c>
      <c r="E13" s="146">
        <f>調査票!F17</f>
        <v>0</v>
      </c>
      <c r="F13" s="90"/>
      <c r="G13" s="150">
        <f>消費電力!H13</f>
        <v>0</v>
      </c>
      <c r="H13" s="90"/>
      <c r="I13" s="90"/>
      <c r="J13" s="243" t="str">
        <f t="shared" si="0"/>
        <v/>
      </c>
      <c r="K13" s="244"/>
    </row>
    <row r="14" spans="1:11" x14ac:dyDescent="0.15">
      <c r="A14" s="164"/>
      <c r="B14" s="58">
        <v>8</v>
      </c>
      <c r="C14" s="144">
        <f>調査票!D18</f>
        <v>0</v>
      </c>
      <c r="D14" s="145">
        <f>調査票!E18</f>
        <v>0</v>
      </c>
      <c r="E14" s="146">
        <f>調査票!F18</f>
        <v>0</v>
      </c>
      <c r="F14" s="90"/>
      <c r="G14" s="150">
        <f>消費電力!H14</f>
        <v>0</v>
      </c>
      <c r="H14" s="90"/>
      <c r="I14" s="90"/>
      <c r="J14" s="243" t="str">
        <f t="shared" si="0"/>
        <v/>
      </c>
      <c r="K14" s="244"/>
    </row>
    <row r="15" spans="1:11" x14ac:dyDescent="0.15">
      <c r="A15" s="164"/>
      <c r="B15" s="58">
        <v>9</v>
      </c>
      <c r="C15" s="144">
        <f>調査票!D19</f>
        <v>0</v>
      </c>
      <c r="D15" s="145">
        <f>調査票!E19</f>
        <v>0</v>
      </c>
      <c r="E15" s="146">
        <f>調査票!F19</f>
        <v>0</v>
      </c>
      <c r="F15" s="90"/>
      <c r="G15" s="150">
        <f>消費電力!H15</f>
        <v>0</v>
      </c>
      <c r="H15" s="90"/>
      <c r="I15" s="90"/>
      <c r="J15" s="243" t="str">
        <f t="shared" si="0"/>
        <v/>
      </c>
      <c r="K15" s="244"/>
    </row>
    <row r="16" spans="1:11" x14ac:dyDescent="0.15">
      <c r="A16" s="164"/>
      <c r="B16" s="58">
        <v>10</v>
      </c>
      <c r="C16" s="144">
        <f>調査票!D20</f>
        <v>0</v>
      </c>
      <c r="D16" s="145">
        <f>調査票!E20</f>
        <v>0</v>
      </c>
      <c r="E16" s="146">
        <f>調査票!F20</f>
        <v>0</v>
      </c>
      <c r="F16" s="90"/>
      <c r="G16" s="150">
        <f>消費電力!H16</f>
        <v>0</v>
      </c>
      <c r="H16" s="90"/>
      <c r="I16" s="90"/>
      <c r="J16" s="243" t="str">
        <f t="shared" si="0"/>
        <v/>
      </c>
      <c r="K16" s="244"/>
    </row>
    <row r="17" spans="1:11" x14ac:dyDescent="0.15">
      <c r="A17" s="164"/>
      <c r="B17" s="58">
        <v>11</v>
      </c>
      <c r="C17" s="144">
        <f>調査票!D21</f>
        <v>0</v>
      </c>
      <c r="D17" s="145">
        <f>調査票!E21</f>
        <v>0</v>
      </c>
      <c r="E17" s="146">
        <f>調査票!F21</f>
        <v>0</v>
      </c>
      <c r="F17" s="90"/>
      <c r="G17" s="150">
        <f>消費電力!H17</f>
        <v>0</v>
      </c>
      <c r="H17" s="90"/>
      <c r="I17" s="90"/>
      <c r="J17" s="243" t="str">
        <f t="shared" si="0"/>
        <v/>
      </c>
      <c r="K17" s="244"/>
    </row>
    <row r="18" spans="1:11" x14ac:dyDescent="0.15">
      <c r="A18" s="164"/>
      <c r="B18" s="58">
        <v>12</v>
      </c>
      <c r="C18" s="144">
        <f>調査票!D22</f>
        <v>0</v>
      </c>
      <c r="D18" s="145">
        <f>調査票!E22</f>
        <v>0</v>
      </c>
      <c r="E18" s="146">
        <f>調査票!F22</f>
        <v>0</v>
      </c>
      <c r="F18" s="90"/>
      <c r="G18" s="150">
        <f>消費電力!H18</f>
        <v>0</v>
      </c>
      <c r="H18" s="90"/>
      <c r="I18" s="90"/>
      <c r="J18" s="243" t="str">
        <f t="shared" si="0"/>
        <v/>
      </c>
      <c r="K18" s="244"/>
    </row>
    <row r="19" spans="1:11" x14ac:dyDescent="0.15">
      <c r="A19" s="164"/>
      <c r="B19" s="58">
        <v>13</v>
      </c>
      <c r="C19" s="144">
        <f>調査票!D23</f>
        <v>0</v>
      </c>
      <c r="D19" s="145">
        <f>調査票!E23</f>
        <v>0</v>
      </c>
      <c r="E19" s="146">
        <f>調査票!F23</f>
        <v>0</v>
      </c>
      <c r="F19" s="90"/>
      <c r="G19" s="150">
        <f>消費電力!H19</f>
        <v>0</v>
      </c>
      <c r="H19" s="90"/>
      <c r="I19" s="90"/>
      <c r="J19" s="243" t="str">
        <f t="shared" si="0"/>
        <v/>
      </c>
      <c r="K19" s="244"/>
    </row>
    <row r="20" spans="1:11" x14ac:dyDescent="0.15">
      <c r="A20" s="164"/>
      <c r="B20" s="58">
        <v>14</v>
      </c>
      <c r="C20" s="144">
        <f>調査票!D24</f>
        <v>0</v>
      </c>
      <c r="D20" s="145">
        <f>調査票!E24</f>
        <v>0</v>
      </c>
      <c r="E20" s="146">
        <f>調査票!F24</f>
        <v>0</v>
      </c>
      <c r="F20" s="90"/>
      <c r="G20" s="150">
        <f>消費電力!H20</f>
        <v>0</v>
      </c>
      <c r="H20" s="90"/>
      <c r="I20" s="90"/>
      <c r="J20" s="243" t="str">
        <f t="shared" si="0"/>
        <v/>
      </c>
      <c r="K20" s="244"/>
    </row>
    <row r="21" spans="1:11" x14ac:dyDescent="0.15">
      <c r="A21" s="164"/>
      <c r="B21" s="58">
        <v>15</v>
      </c>
      <c r="C21" s="144">
        <f>調査票!D25</f>
        <v>0</v>
      </c>
      <c r="D21" s="145">
        <f>調査票!E25</f>
        <v>0</v>
      </c>
      <c r="E21" s="146">
        <f>調査票!F25</f>
        <v>0</v>
      </c>
      <c r="F21" s="90"/>
      <c r="G21" s="150">
        <f>消費電力!H21</f>
        <v>0</v>
      </c>
      <c r="H21" s="90"/>
      <c r="I21" s="90"/>
      <c r="J21" s="243" t="str">
        <f t="shared" si="0"/>
        <v/>
      </c>
      <c r="K21" s="244"/>
    </row>
    <row r="22" spans="1:11" x14ac:dyDescent="0.15">
      <c r="A22" s="164"/>
      <c r="B22" s="58">
        <v>16</v>
      </c>
      <c r="C22" s="144">
        <f>調査票!D26</f>
        <v>0</v>
      </c>
      <c r="D22" s="145">
        <f>調査票!E26</f>
        <v>0</v>
      </c>
      <c r="E22" s="146">
        <f>調査票!F26</f>
        <v>0</v>
      </c>
      <c r="F22" s="90"/>
      <c r="G22" s="150">
        <f>消費電力!H22</f>
        <v>0</v>
      </c>
      <c r="H22" s="90"/>
      <c r="I22" s="90"/>
      <c r="J22" s="243" t="str">
        <f t="shared" si="0"/>
        <v/>
      </c>
      <c r="K22" s="244"/>
    </row>
    <row r="23" spans="1:11" x14ac:dyDescent="0.15">
      <c r="A23" s="164"/>
      <c r="B23" s="58">
        <v>17</v>
      </c>
      <c r="C23" s="144">
        <f>調査票!D27</f>
        <v>0</v>
      </c>
      <c r="D23" s="145">
        <f>調査票!E27</f>
        <v>0</v>
      </c>
      <c r="E23" s="146">
        <f>調査票!F27</f>
        <v>0</v>
      </c>
      <c r="F23" s="90"/>
      <c r="G23" s="150">
        <f>消費電力!H23</f>
        <v>0</v>
      </c>
      <c r="H23" s="90"/>
      <c r="I23" s="90"/>
      <c r="J23" s="243" t="str">
        <f t="shared" si="0"/>
        <v/>
      </c>
      <c r="K23" s="244"/>
    </row>
    <row r="24" spans="1:11" x14ac:dyDescent="0.15">
      <c r="A24" s="164"/>
      <c r="B24" s="58">
        <v>18</v>
      </c>
      <c r="C24" s="144">
        <f>調査票!D28</f>
        <v>0</v>
      </c>
      <c r="D24" s="145">
        <f>調査票!E28</f>
        <v>0</v>
      </c>
      <c r="E24" s="146">
        <f>調査票!F28</f>
        <v>0</v>
      </c>
      <c r="F24" s="90"/>
      <c r="G24" s="150">
        <f>消費電力!H24</f>
        <v>0</v>
      </c>
      <c r="H24" s="90"/>
      <c r="I24" s="90"/>
      <c r="J24" s="243" t="str">
        <f t="shared" si="0"/>
        <v/>
      </c>
      <c r="K24" s="244"/>
    </row>
    <row r="25" spans="1:11" x14ac:dyDescent="0.15">
      <c r="A25" s="164"/>
      <c r="B25" s="58">
        <v>19</v>
      </c>
      <c r="C25" s="144">
        <f>調査票!D29</f>
        <v>0</v>
      </c>
      <c r="D25" s="145">
        <f>調査票!E29</f>
        <v>0</v>
      </c>
      <c r="E25" s="146">
        <f>調査票!F29</f>
        <v>0</v>
      </c>
      <c r="F25" s="90"/>
      <c r="G25" s="150">
        <f>消費電力!H25</f>
        <v>0</v>
      </c>
      <c r="H25" s="90"/>
      <c r="I25" s="90"/>
      <c r="J25" s="243" t="str">
        <f t="shared" si="0"/>
        <v/>
      </c>
      <c r="K25" s="244"/>
    </row>
    <row r="26" spans="1:11" x14ac:dyDescent="0.15">
      <c r="A26" s="164"/>
      <c r="B26" s="58">
        <v>20</v>
      </c>
      <c r="C26" s="144">
        <f>調査票!D30</f>
        <v>0</v>
      </c>
      <c r="D26" s="145">
        <f>調査票!E30</f>
        <v>0</v>
      </c>
      <c r="E26" s="146">
        <f>調査票!F30</f>
        <v>0</v>
      </c>
      <c r="F26" s="90"/>
      <c r="G26" s="150">
        <f>消費電力!H26</f>
        <v>0</v>
      </c>
      <c r="H26" s="90"/>
      <c r="I26" s="90"/>
      <c r="J26" s="243" t="str">
        <f t="shared" si="0"/>
        <v/>
      </c>
      <c r="K26" s="244"/>
    </row>
    <row r="27" spans="1:11" x14ac:dyDescent="0.15">
      <c r="A27" s="164"/>
      <c r="B27" s="58">
        <v>21</v>
      </c>
      <c r="C27" s="144">
        <f>調査票!D31</f>
        <v>0</v>
      </c>
      <c r="D27" s="145">
        <f>調査票!E31</f>
        <v>0</v>
      </c>
      <c r="E27" s="146">
        <f>調査票!F31</f>
        <v>0</v>
      </c>
      <c r="F27" s="90"/>
      <c r="G27" s="150">
        <f>消費電力!H27</f>
        <v>0</v>
      </c>
      <c r="H27" s="90"/>
      <c r="I27" s="90"/>
      <c r="J27" s="243" t="str">
        <f t="shared" si="0"/>
        <v/>
      </c>
      <c r="K27" s="244"/>
    </row>
    <row r="28" spans="1:11" x14ac:dyDescent="0.15">
      <c r="A28" s="164"/>
      <c r="B28" s="58">
        <v>22</v>
      </c>
      <c r="C28" s="144">
        <f>調査票!D32</f>
        <v>0</v>
      </c>
      <c r="D28" s="145">
        <f>調査票!E32</f>
        <v>0</v>
      </c>
      <c r="E28" s="146">
        <f>調査票!F32</f>
        <v>0</v>
      </c>
      <c r="F28" s="90"/>
      <c r="G28" s="150">
        <f>消費電力!H28</f>
        <v>0</v>
      </c>
      <c r="H28" s="90"/>
      <c r="I28" s="90"/>
      <c r="J28" s="243" t="str">
        <f t="shared" si="0"/>
        <v/>
      </c>
      <c r="K28" s="244"/>
    </row>
    <row r="29" spans="1:11" x14ac:dyDescent="0.15">
      <c r="A29" s="164"/>
      <c r="B29" s="58">
        <v>23</v>
      </c>
      <c r="C29" s="144">
        <f>調査票!D33</f>
        <v>0</v>
      </c>
      <c r="D29" s="145">
        <f>調査票!E33</f>
        <v>0</v>
      </c>
      <c r="E29" s="146">
        <f>調査票!F33</f>
        <v>0</v>
      </c>
      <c r="F29" s="90"/>
      <c r="G29" s="150">
        <f>消費電力!H29</f>
        <v>0</v>
      </c>
      <c r="H29" s="90"/>
      <c r="I29" s="90"/>
      <c r="J29" s="243" t="str">
        <f t="shared" si="0"/>
        <v/>
      </c>
      <c r="K29" s="244"/>
    </row>
    <row r="30" spans="1:11" x14ac:dyDescent="0.15">
      <c r="A30" s="164"/>
      <c r="B30" s="58">
        <v>24</v>
      </c>
      <c r="C30" s="144">
        <f>調査票!D34</f>
        <v>0</v>
      </c>
      <c r="D30" s="145">
        <f>調査票!E34</f>
        <v>0</v>
      </c>
      <c r="E30" s="146">
        <f>調査票!F34</f>
        <v>0</v>
      </c>
      <c r="F30" s="90"/>
      <c r="G30" s="150">
        <f>消費電力!H30</f>
        <v>0</v>
      </c>
      <c r="H30" s="90"/>
      <c r="I30" s="90"/>
      <c r="J30" s="243" t="str">
        <f t="shared" si="0"/>
        <v/>
      </c>
      <c r="K30" s="244"/>
    </row>
    <row r="31" spans="1:11" ht="14.25" thickBot="1" x14ac:dyDescent="0.2">
      <c r="A31" s="164"/>
      <c r="B31" s="91">
        <v>25</v>
      </c>
      <c r="C31" s="147">
        <f>調査票!D35</f>
        <v>0</v>
      </c>
      <c r="D31" s="148">
        <f>調査票!E35</f>
        <v>0</v>
      </c>
      <c r="E31" s="149">
        <f>調査票!F35</f>
        <v>0</v>
      </c>
      <c r="F31" s="92"/>
      <c r="G31" s="151">
        <f>消費電力!H31</f>
        <v>0</v>
      </c>
      <c r="H31" s="92"/>
      <c r="I31" s="92"/>
      <c r="J31" s="241" t="str">
        <f t="shared" si="0"/>
        <v/>
      </c>
      <c r="K31" s="242"/>
    </row>
    <row r="32" spans="1:11" ht="15" thickTop="1" thickBot="1" x14ac:dyDescent="0.2">
      <c r="A32" s="165"/>
      <c r="B32" s="229" t="s">
        <v>72</v>
      </c>
      <c r="C32" s="229"/>
      <c r="D32" s="229"/>
      <c r="E32" s="229"/>
      <c r="F32" s="229"/>
      <c r="G32" s="229"/>
      <c r="H32" s="229"/>
      <c r="I32" s="229"/>
      <c r="J32" s="230">
        <f>SUM(J7:J31)</f>
        <v>0</v>
      </c>
      <c r="K32" s="231"/>
    </row>
    <row r="33" spans="1:11" x14ac:dyDescent="0.15">
      <c r="C33" s="5"/>
      <c r="D33" s="4"/>
      <c r="E33" s="4"/>
    </row>
    <row r="34" spans="1:11" ht="14.25" thickBot="1" x14ac:dyDescent="0.2">
      <c r="A34" t="s">
        <v>81</v>
      </c>
      <c r="C34" s="5"/>
      <c r="D34" s="4"/>
      <c r="E34" s="4"/>
    </row>
    <row r="35" spans="1:11" x14ac:dyDescent="0.15">
      <c r="B35" s="232" t="s">
        <v>73</v>
      </c>
      <c r="C35" s="233"/>
      <c r="D35" s="234"/>
      <c r="E35" s="235"/>
      <c r="F35" s="93" t="s">
        <v>18</v>
      </c>
      <c r="G35" s="233" t="s">
        <v>74</v>
      </c>
      <c r="H35" s="233"/>
      <c r="I35" s="233"/>
      <c r="J35" s="94"/>
      <c r="K35" s="95" t="s">
        <v>75</v>
      </c>
    </row>
    <row r="36" spans="1:11" x14ac:dyDescent="0.15">
      <c r="B36" s="236" t="s">
        <v>76</v>
      </c>
      <c r="C36" s="237"/>
      <c r="D36" s="238"/>
      <c r="E36" s="239"/>
      <c r="F36" s="96" t="s">
        <v>18</v>
      </c>
      <c r="G36" s="240" t="s">
        <v>77</v>
      </c>
      <c r="H36" s="240"/>
      <c r="I36" s="240"/>
      <c r="J36" s="152">
        <f>調査票!F36</f>
        <v>0</v>
      </c>
      <c r="K36" s="97" t="s">
        <v>75</v>
      </c>
    </row>
    <row r="37" spans="1:11" ht="14.25" thickBot="1" x14ac:dyDescent="0.2">
      <c r="B37" s="157" t="s">
        <v>78</v>
      </c>
      <c r="C37" s="158"/>
      <c r="D37" s="158"/>
      <c r="E37" s="158"/>
      <c r="F37" s="158"/>
      <c r="G37" s="226" t="str">
        <f>IF(J35="","",(D35+D36)/2/J35*J36)</f>
        <v/>
      </c>
      <c r="H37" s="227"/>
      <c r="I37" s="227"/>
      <c r="J37" s="228"/>
      <c r="K37" s="98" t="s">
        <v>18</v>
      </c>
    </row>
    <row r="38" spans="1:11" x14ac:dyDescent="0.15">
      <c r="C38" s="5"/>
      <c r="D38" s="4"/>
      <c r="E38" s="4"/>
    </row>
    <row r="39" spans="1:11" x14ac:dyDescent="0.15">
      <c r="A39" s="99" t="s">
        <v>79</v>
      </c>
      <c r="B39" s="99"/>
      <c r="E39" s="86"/>
    </row>
  </sheetData>
  <mergeCells count="38">
    <mergeCell ref="J19:K19"/>
    <mergeCell ref="A1:J1"/>
    <mergeCell ref="J6:K6"/>
    <mergeCell ref="A7:A32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31:K31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B37:F37"/>
    <mergeCell ref="G37:J37"/>
    <mergeCell ref="B32:I32"/>
    <mergeCell ref="J32:K32"/>
    <mergeCell ref="B35:C35"/>
    <mergeCell ref="D35:E35"/>
    <mergeCell ref="G35:I35"/>
    <mergeCell ref="B36:C36"/>
    <mergeCell ref="D36:E36"/>
    <mergeCell ref="G36:I36"/>
  </mergeCells>
  <phoneticPr fontId="2"/>
  <conditionalFormatting sqref="F7:F31">
    <cfRule type="containsBlanks" dxfId="7" priority="6">
      <formula>LEN(TRIM(F7))=0</formula>
    </cfRule>
  </conditionalFormatting>
  <conditionalFormatting sqref="H7:I31">
    <cfRule type="containsBlanks" dxfId="6" priority="5">
      <formula>LEN(TRIM(H7))=0</formula>
    </cfRule>
  </conditionalFormatting>
  <conditionalFormatting sqref="G3">
    <cfRule type="containsBlanks" dxfId="5" priority="4">
      <formula>LEN(TRIM(G3))=0</formula>
    </cfRule>
  </conditionalFormatting>
  <conditionalFormatting sqref="A5:J32">
    <cfRule type="expression" dxfId="4" priority="3">
      <formula>$G$3="実績"</formula>
    </cfRule>
  </conditionalFormatting>
  <conditionalFormatting sqref="D35:E36 J35:J36 G37">
    <cfRule type="containsBlanks" dxfId="3" priority="2">
      <formula>LEN(TRIM(D35))=0</formula>
    </cfRule>
  </conditionalFormatting>
  <conditionalFormatting sqref="A34:K37">
    <cfRule type="expression" dxfId="2" priority="1">
      <formula>$G$3="試算"</formula>
    </cfRule>
  </conditionalFormatting>
  <dataValidations count="1">
    <dataValidation type="list" allowBlank="1" showInputMessage="1" showErrorMessage="1" sqref="G3">
      <formula1>$J$2:$J$3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view="pageBreakPreview" zoomScaleNormal="100" zoomScaleSheetLayoutView="100" workbookViewId="0">
      <selection activeCell="G21" sqref="G21"/>
    </sheetView>
  </sheetViews>
  <sheetFormatPr defaultRowHeight="13.5" x14ac:dyDescent="0.15"/>
  <cols>
    <col min="1" max="1" width="3.625" style="3" customWidth="1"/>
    <col min="2" max="2" width="9" customWidth="1"/>
    <col min="5" max="6" width="15" customWidth="1"/>
    <col min="7" max="7" width="20.875" style="4" customWidth="1"/>
    <col min="8" max="8" width="8.25" customWidth="1"/>
  </cols>
  <sheetData>
    <row r="1" spans="1:8" ht="27" customHeight="1" x14ac:dyDescent="0.15">
      <c r="A1" s="253" t="s">
        <v>47</v>
      </c>
      <c r="B1" s="253"/>
      <c r="C1" s="253"/>
      <c r="D1" s="253"/>
      <c r="E1" s="253"/>
      <c r="F1" s="253"/>
      <c r="G1" s="253"/>
      <c r="H1" s="253"/>
    </row>
    <row r="3" spans="1:8" ht="21" customHeight="1" x14ac:dyDescent="0.15">
      <c r="A3" s="254" t="s">
        <v>8</v>
      </c>
      <c r="B3" s="255"/>
      <c r="C3" s="255"/>
      <c r="D3" s="255"/>
      <c r="E3" s="255"/>
      <c r="F3" s="255"/>
      <c r="G3" s="255"/>
      <c r="H3" s="255"/>
    </row>
    <row r="4" spans="1:8" ht="21" customHeight="1" x14ac:dyDescent="0.15">
      <c r="A4" s="26" t="s">
        <v>23</v>
      </c>
      <c r="B4" s="256" t="s">
        <v>34</v>
      </c>
      <c r="C4" s="256"/>
      <c r="D4" s="256"/>
      <c r="E4" s="256"/>
      <c r="F4" s="256"/>
      <c r="G4" s="153">
        <f>年間電力料金!G32</f>
        <v>0</v>
      </c>
      <c r="H4" s="19" t="s">
        <v>3</v>
      </c>
    </row>
    <row r="5" spans="1:8" ht="21" customHeight="1" x14ac:dyDescent="0.15">
      <c r="A5" s="26" t="s">
        <v>9</v>
      </c>
      <c r="B5" s="256" t="s">
        <v>14</v>
      </c>
      <c r="C5" s="256"/>
      <c r="D5" s="256"/>
      <c r="E5" s="256"/>
      <c r="F5" s="256"/>
      <c r="G5" s="17"/>
      <c r="H5" s="19" t="s">
        <v>3</v>
      </c>
    </row>
    <row r="6" spans="1:8" ht="21" customHeight="1" x14ac:dyDescent="0.15">
      <c r="A6" s="26" t="s">
        <v>10</v>
      </c>
      <c r="B6" s="256" t="s">
        <v>15</v>
      </c>
      <c r="C6" s="256"/>
      <c r="D6" s="256"/>
      <c r="E6" s="256"/>
      <c r="F6" s="256"/>
      <c r="G6" s="153">
        <f>G4+G5</f>
        <v>0</v>
      </c>
      <c r="H6" s="19" t="s">
        <v>3</v>
      </c>
    </row>
    <row r="7" spans="1:8" ht="21" customHeight="1" x14ac:dyDescent="0.15">
      <c r="A7" s="257" t="s">
        <v>1</v>
      </c>
      <c r="B7" s="258"/>
      <c r="C7" s="258"/>
      <c r="D7" s="258"/>
      <c r="E7" s="258"/>
      <c r="F7" s="258"/>
      <c r="G7" s="258"/>
      <c r="H7" s="259"/>
    </row>
    <row r="8" spans="1:8" ht="21" customHeight="1" x14ac:dyDescent="0.15">
      <c r="A8" s="26" t="s">
        <v>24</v>
      </c>
      <c r="B8" s="248" t="s">
        <v>34</v>
      </c>
      <c r="C8" s="249"/>
      <c r="D8" s="249"/>
      <c r="E8" s="249"/>
      <c r="F8" s="249"/>
      <c r="G8" s="153">
        <f>年間電力料金!G58</f>
        <v>0</v>
      </c>
      <c r="H8" s="19" t="s">
        <v>3</v>
      </c>
    </row>
    <row r="9" spans="1:8" ht="21" customHeight="1" x14ac:dyDescent="0.15">
      <c r="A9" s="26" t="s">
        <v>11</v>
      </c>
      <c r="B9" s="248" t="s">
        <v>14</v>
      </c>
      <c r="C9" s="249"/>
      <c r="D9" s="249"/>
      <c r="E9" s="249"/>
      <c r="F9" s="249"/>
      <c r="G9" s="17"/>
      <c r="H9" s="19" t="s">
        <v>3</v>
      </c>
    </row>
    <row r="10" spans="1:8" ht="21" customHeight="1" x14ac:dyDescent="0.15">
      <c r="A10" s="26" t="s">
        <v>12</v>
      </c>
      <c r="B10" s="248" t="s">
        <v>16</v>
      </c>
      <c r="C10" s="249"/>
      <c r="D10" s="249"/>
      <c r="E10" s="249"/>
      <c r="F10" s="249"/>
      <c r="G10" s="153">
        <f>G8+G9</f>
        <v>0</v>
      </c>
      <c r="H10" s="19" t="s">
        <v>3</v>
      </c>
    </row>
    <row r="11" spans="1:8" ht="21" customHeight="1" x14ac:dyDescent="0.15">
      <c r="A11" s="257" t="s">
        <v>13</v>
      </c>
      <c r="B11" s="258"/>
      <c r="C11" s="258"/>
      <c r="D11" s="258"/>
      <c r="E11" s="258"/>
      <c r="F11" s="258"/>
      <c r="G11" s="20"/>
      <c r="H11" s="9"/>
    </row>
    <row r="12" spans="1:8" ht="21" customHeight="1" x14ac:dyDescent="0.15">
      <c r="A12" s="68" t="s">
        <v>49</v>
      </c>
      <c r="B12" s="260" t="s">
        <v>50</v>
      </c>
      <c r="C12" s="260"/>
      <c r="D12" s="260"/>
      <c r="E12" s="260"/>
      <c r="F12" s="260"/>
      <c r="G12" s="153">
        <f>G6-G10</f>
        <v>0</v>
      </c>
      <c r="H12" s="19" t="s">
        <v>3</v>
      </c>
    </row>
    <row r="13" spans="1:8" ht="13.5" customHeight="1" x14ac:dyDescent="0.15">
      <c r="A13" s="6"/>
      <c r="B13" s="7"/>
      <c r="C13" s="7"/>
      <c r="D13" s="7"/>
      <c r="E13" s="7"/>
      <c r="F13" s="7"/>
      <c r="G13" s="8"/>
      <c r="H13" s="7"/>
    </row>
    <row r="14" spans="1:8" ht="21" customHeight="1" x14ac:dyDescent="0.15">
      <c r="A14" s="250" t="s">
        <v>94</v>
      </c>
      <c r="B14" s="251"/>
      <c r="C14" s="251"/>
      <c r="D14" s="251"/>
      <c r="E14" s="251"/>
      <c r="F14" s="251"/>
      <c r="G14" s="251"/>
      <c r="H14" s="252"/>
    </row>
    <row r="15" spans="1:8" ht="21" customHeight="1" x14ac:dyDescent="0.15">
      <c r="A15" s="68" t="s">
        <v>82</v>
      </c>
      <c r="B15" s="248" t="s">
        <v>95</v>
      </c>
      <c r="C15" s="249"/>
      <c r="D15" s="249"/>
      <c r="E15" s="249"/>
      <c r="F15" s="249"/>
      <c r="G15" s="17"/>
      <c r="H15" s="19" t="s">
        <v>18</v>
      </c>
    </row>
    <row r="16" spans="1:8" ht="21" customHeight="1" x14ac:dyDescent="0.15">
      <c r="A16" s="68" t="s">
        <v>83</v>
      </c>
      <c r="B16" s="248" t="s">
        <v>96</v>
      </c>
      <c r="C16" s="249"/>
      <c r="D16" s="249"/>
      <c r="E16" s="249"/>
      <c r="F16" s="249"/>
      <c r="G16" s="17"/>
      <c r="H16" s="19" t="s">
        <v>18</v>
      </c>
    </row>
    <row r="17" spans="1:8" ht="21" customHeight="1" x14ac:dyDescent="0.15">
      <c r="A17" s="68" t="s">
        <v>25</v>
      </c>
      <c r="B17" s="248" t="s">
        <v>97</v>
      </c>
      <c r="C17" s="249"/>
      <c r="D17" s="249"/>
      <c r="E17" s="249"/>
      <c r="F17" s="249"/>
      <c r="G17" s="153">
        <f>G15-G16</f>
        <v>0</v>
      </c>
      <c r="H17" s="19" t="s">
        <v>18</v>
      </c>
    </row>
    <row r="18" spans="1:8" ht="21" customHeight="1" x14ac:dyDescent="0.15">
      <c r="A18" s="68" t="s">
        <v>26</v>
      </c>
      <c r="B18" s="248" t="s">
        <v>98</v>
      </c>
      <c r="C18" s="249"/>
      <c r="D18" s="249"/>
      <c r="E18" s="249"/>
      <c r="F18" s="249"/>
      <c r="G18" s="18" t="e">
        <f>ROUND(G17/G12,1)</f>
        <v>#DIV/0!</v>
      </c>
      <c r="H18" s="19" t="s">
        <v>19</v>
      </c>
    </row>
    <row r="19" spans="1:8" ht="13.5" customHeight="1" x14ac:dyDescent="0.15">
      <c r="A19" s="6"/>
      <c r="B19" s="7"/>
      <c r="C19" s="7"/>
      <c r="D19" s="7"/>
      <c r="E19" s="7"/>
      <c r="F19" s="7"/>
      <c r="G19" s="8"/>
      <c r="H19" s="7"/>
    </row>
    <row r="20" spans="1:8" ht="21" customHeight="1" x14ac:dyDescent="0.15">
      <c r="A20" s="250" t="s">
        <v>48</v>
      </c>
      <c r="B20" s="251"/>
      <c r="C20" s="251"/>
      <c r="D20" s="251"/>
      <c r="E20" s="251"/>
      <c r="F20" s="251"/>
      <c r="G20" s="251"/>
      <c r="H20" s="252"/>
    </row>
    <row r="21" spans="1:8" ht="21" customHeight="1" x14ac:dyDescent="0.15">
      <c r="A21" s="68" t="s">
        <v>84</v>
      </c>
      <c r="B21" s="248" t="s">
        <v>17</v>
      </c>
      <c r="C21" s="249"/>
      <c r="D21" s="249"/>
      <c r="E21" s="249"/>
      <c r="F21" s="249"/>
      <c r="G21" s="100"/>
      <c r="H21" s="10" t="s">
        <v>19</v>
      </c>
    </row>
    <row r="22" spans="1:8" ht="21" customHeight="1" x14ac:dyDescent="0.15">
      <c r="A22" s="68" t="s">
        <v>85</v>
      </c>
      <c r="B22" s="248" t="s">
        <v>99</v>
      </c>
      <c r="C22" s="249"/>
      <c r="D22" s="249"/>
      <c r="E22" s="249"/>
      <c r="F22" s="249"/>
      <c r="G22" s="17" t="e">
        <f>ROUND(G15/(消費電力!I59*G21),0)</f>
        <v>#DIV/0!</v>
      </c>
      <c r="H22" s="16" t="s">
        <v>21</v>
      </c>
    </row>
    <row r="23" spans="1:8" ht="13.5" customHeight="1" x14ac:dyDescent="0.15">
      <c r="A23" s="6"/>
      <c r="B23" s="11"/>
      <c r="C23" s="11"/>
      <c r="D23" s="11"/>
      <c r="E23" s="11"/>
      <c r="F23" s="11"/>
      <c r="G23" s="13"/>
      <c r="H23" s="11"/>
    </row>
    <row r="24" spans="1:8" x14ac:dyDescent="0.15">
      <c r="A24" s="14"/>
      <c r="B24" s="14"/>
      <c r="C24" s="14"/>
      <c r="D24" s="14"/>
      <c r="E24" s="14"/>
      <c r="F24" s="15"/>
    </row>
  </sheetData>
  <mergeCells count="19">
    <mergeCell ref="A14:H14"/>
    <mergeCell ref="B15:F15"/>
    <mergeCell ref="B16:F16"/>
    <mergeCell ref="A1:H1"/>
    <mergeCell ref="A3:H3"/>
    <mergeCell ref="B4:F4"/>
    <mergeCell ref="B5:F5"/>
    <mergeCell ref="B6:F6"/>
    <mergeCell ref="A7:H7"/>
    <mergeCell ref="B8:F8"/>
    <mergeCell ref="B9:F9"/>
    <mergeCell ref="B10:F10"/>
    <mergeCell ref="A11:F11"/>
    <mergeCell ref="B12:F12"/>
    <mergeCell ref="B17:F17"/>
    <mergeCell ref="B18:F18"/>
    <mergeCell ref="A20:H20"/>
    <mergeCell ref="B21:F21"/>
    <mergeCell ref="B22:F22"/>
  </mergeCells>
  <phoneticPr fontId="2"/>
  <conditionalFormatting sqref="G5 G9 G15:G16">
    <cfRule type="containsBlanks" dxfId="1" priority="2">
      <formula>LEN(TRIM(G5))=0</formula>
    </cfRule>
  </conditionalFormatting>
  <conditionalFormatting sqref="G21">
    <cfRule type="containsBlanks" dxfId="0" priority="1">
      <formula>LEN(TRIM(G21))=0</formula>
    </cfRule>
  </conditionalFormatting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調査票</vt:lpstr>
      <vt:lpstr>消費電力</vt:lpstr>
      <vt:lpstr>年間電力料金</vt:lpstr>
      <vt:lpstr>既存灯維持管理費</vt:lpstr>
      <vt:lpstr>コスト縮減表</vt:lpstr>
      <vt:lpstr>コスト縮減表!Print_Area</vt:lpstr>
      <vt:lpstr>調査票!Print_Area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2016-08-31T09:49:19Z</dcterms:created>
  <dcterms:modified xsi:type="dcterms:W3CDTF">2017-08-10T00:21:11Z</dcterms:modified>
</cp:coreProperties>
</file>